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8595" tabRatio="714" activeTab="2"/>
  </bookViews>
  <sheets>
    <sheet name="OI" sheetId="18" r:id="rId1"/>
    <sheet name="504" sheetId="12" r:id="rId2"/>
    <sheet name="Sol-504" sheetId="16" r:id="rId3"/>
  </sheets>
  <externalReferences>
    <externalReference r:id="rId4"/>
    <externalReference r:id="rId5"/>
    <externalReference r:id="rId6"/>
    <externalReference r:id="rId7"/>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'[1]SPI - SI - IF'!#REF!</definedName>
    <definedName name="DTAA_Inc_CG">'[1]SPI - SI - IF'!$K$12</definedName>
    <definedName name="DTAA_Inc_OS">'[1]SPI - SI - IF'!$E$17</definedName>
    <definedName name="DTAA_INCOME">'[1]SPI - SI - IF'!#REF!</definedName>
    <definedName name="DTAA_INCOME_CG">'[1]SPI - SI - IF'!$L$12</definedName>
    <definedName name="DTAA_INCOME_OS">'[1]SPI - SI - IF'!$F$17</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#REF!</definedName>
    <definedName name="Nature_Amt2">#REF!</definedName>
    <definedName name="Nature_Amt3">#REF!</definedName>
    <definedName name="Nature_Name">#REF!</definedName>
    <definedName name="Nature_Name2">#REF!</definedName>
    <definedName name="Nature_Name3">#REF!</definedName>
    <definedName name="Nature_of_Business">[1]DropDownValues!$O$5:$O$80</definedName>
    <definedName name="newbasicPB4">[3]Sheet1!$T$4:$T$37</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#REF!</definedName>
    <definedName name="PL.Amount_a">#REF!</definedName>
    <definedName name="PL.Amount_b">#REF!</definedName>
    <definedName name="PL.Amount_c">#REF!</definedName>
    <definedName name="PL.Amount_d">#REF!</definedName>
    <definedName name="PL.AmtAvlAppr">#REF!</definedName>
    <definedName name="PL.AmtPaidToNonRes">#REF!</definedName>
    <definedName name="PL.AnyCompPaidToNonRes">#REF!</definedName>
    <definedName name="PL.AuditFee">#REF!</definedName>
    <definedName name="PL.BadDebt">#REF!</definedName>
    <definedName name="PL.BalBFPrevYr">#REF!</definedName>
    <definedName name="PL.Bonus">#REF!</definedName>
    <definedName name="PL.BusinessReceipts">#REF!</definedName>
    <definedName name="PL.ClubExp">#REF!</definedName>
    <definedName name="PL.Comissions">#REF!</definedName>
    <definedName name="PL.CommissionExpdr">#REF!</definedName>
    <definedName name="PL.Conference">#REF!</definedName>
    <definedName name="PL.ConsumptionOfStores">#REF!</definedName>
    <definedName name="PL.ContToGratFund">#REF!</definedName>
    <definedName name="PL.ContToOthFund">#REF!</definedName>
    <definedName name="PL.ContToPF">#REF!</definedName>
    <definedName name="PL.ContToSuperAnnFund">#REF!</definedName>
    <definedName name="PL.ConveyanceExp">#REF!</definedName>
    <definedName name="PL.DepreciationAmort">#REF!</definedName>
    <definedName name="PL.Dividends">#REF!</definedName>
    <definedName name="PL.Donation">#REF!</definedName>
    <definedName name="PL.Entertainment">#REF!</definedName>
    <definedName name="PL.Expenses">#REF!</definedName>
    <definedName name="PL.Expenses_ii">#REF!</definedName>
    <definedName name="PL.FestivalCelebExp">#REF!</definedName>
    <definedName name="PL.ForeignTravelExp">#REF!</definedName>
    <definedName name="PL.Freight">#REF!</definedName>
    <definedName name="PL.Gift">#REF!</definedName>
    <definedName name="PL.GrossProfit">#REF!</definedName>
    <definedName name="PL.GrossProfit_ii">#REF!</definedName>
    <definedName name="PL.GrossReceipt">#REF!</definedName>
    <definedName name="PL.GrossReceipt_ii">#REF!</definedName>
    <definedName name="PL.GrossReceipts">#REF!</definedName>
    <definedName name="PL.GuestHouseExp">#REF!</definedName>
    <definedName name="PL.Hospitality">#REF!</definedName>
    <definedName name="PL.HotelBoardLodge">#REF!</definedName>
    <definedName name="PL.InterestExpdr">#REF!</definedName>
    <definedName name="PL.InterestInc">#REF!</definedName>
    <definedName name="PL.KeyManInsur">#REF!</definedName>
    <definedName name="PL.LeaveEncash">#REF!</definedName>
    <definedName name="PL.LeaveTravelBenft">#REF!</definedName>
    <definedName name="PL.LifeInsur">#REF!</definedName>
    <definedName name="PL.MedExpReimb">#REF!</definedName>
    <definedName name="PL.MedInsur">#REF!</definedName>
    <definedName name="PL.MiscOthIncome">#REF!</definedName>
    <definedName name="PL.NatureOfIncome_a">#REF!</definedName>
    <definedName name="PL.NatureOfIncome_b">#REF!</definedName>
    <definedName name="PL.NatureOfIncome_c">#REF!</definedName>
    <definedName name="PL.NatureOfIncome_d">#REF!</definedName>
    <definedName name="PL.NetProfit">#REF!</definedName>
    <definedName name="PL.NetProfit_ii">#REF!</definedName>
    <definedName name="PL.OpeningStock">#REF!</definedName>
    <definedName name="PL.OperatingRevenueAmt_a">#REF!</definedName>
    <definedName name="PL.OperatingRevenueAmt_b">#REF!</definedName>
    <definedName name="PL.OperatingRevenueAmt_c">#REF!</definedName>
    <definedName name="PL.OperatingRevenueAmt_d">#REF!</definedName>
    <definedName name="PL.OperatingRevenueName_a">#REF!</definedName>
    <definedName name="PL.OperatingRevenueName_b">#REF!</definedName>
    <definedName name="PL.OperatingRevenueName_c">#REF!</definedName>
    <definedName name="PL.OperatingRevenueName_d">#REF!</definedName>
    <definedName name="PL.OperatingRevenueTotAmt">#REF!</definedName>
    <definedName name="PL.OthEmpBenftExpdr">#REF!</definedName>
    <definedName name="PL.OtherExpenses">#REF!</definedName>
    <definedName name="PL.OthersAmtLt1Lakh">#REF!</definedName>
    <definedName name="PL.OthersWherePANNotAvlble">#REF!</definedName>
    <definedName name="PL.OthInsur">#REF!</definedName>
    <definedName name="PL.OthProvisionsExpdr">#REF!</definedName>
    <definedName name="PL.PartnerAccBalTrf">#REF!</definedName>
    <definedName name="PL.PBIDTA">#REF!</definedName>
    <definedName name="PL.PBT">#REF!</definedName>
    <definedName name="PL.PowerFuel">#REF!</definedName>
    <definedName name="PL.ProfitAfterTax">#REF!</definedName>
    <definedName name="PL.ProfitOnAgriIncome">#REF!</definedName>
    <definedName name="PL.ProfitOnCurrFluct">#REF!</definedName>
    <definedName name="PL.ProfitOnInvChrSTT">#REF!</definedName>
    <definedName name="PL.ProfitOnOthInv">#REF!</definedName>
    <definedName name="PL.ProfitOnSaleFixedAsset">#REF!</definedName>
    <definedName name="PL.ProvDefTax">#REF!</definedName>
    <definedName name="PL.ProvForBadDoubtDebt">#REF!</definedName>
    <definedName name="PL.ProvForCurrTax">#REF!</definedName>
    <definedName name="PL.Purchases">#REF!</definedName>
    <definedName name="PL.RentExpdr">#REF!</definedName>
    <definedName name="PL.RentInc">#REF!</definedName>
    <definedName name="PL.RepairMach">#REF!</definedName>
    <definedName name="PL.RepairsBldg">#REF!</definedName>
    <definedName name="PL.SaleOfGoods">#REF!</definedName>
    <definedName name="PL.SaleOfServices">#REF!</definedName>
    <definedName name="PL.SalePromoExp">#REF!</definedName>
    <definedName name="PL.SalsWages">#REF!</definedName>
    <definedName name="PL.Scholarship">#REF!</definedName>
    <definedName name="PL.StaffWelfareExp">#REF!</definedName>
    <definedName name="PL.TelephoneExp">#REF!</definedName>
    <definedName name="PL.TotalNAC">#REF!</definedName>
    <definedName name="PL.TotCreditsToPL">#REF!</definedName>
    <definedName name="PL.TotEmployeeComp">#REF!</definedName>
    <definedName name="PL.TotInsurances">#REF!</definedName>
    <definedName name="PL.TotOthIncome">#REF!</definedName>
    <definedName name="PL.TotRevenueFrmOperations">#REF!</definedName>
    <definedName name="PL.TravelExp">#REF!</definedName>
    <definedName name="PL.TrfToReserves">#REF!</definedName>
    <definedName name="PLBD.Amount">#REF!</definedName>
    <definedName name="PLBD.Amount_a">#REF!</definedName>
    <definedName name="PLBD.Amount_b">#REF!</definedName>
    <definedName name="PLBD.Amount_c">#REF!</definedName>
    <definedName name="PLBD.Amount_d">#REF!</definedName>
    <definedName name="PLBD.Amount_e">#REF!</definedName>
    <definedName name="PLBD.PAN">#REF!</definedName>
    <definedName name="PLBD.PAN_a">#REF!</definedName>
    <definedName name="PLBD.PAN_b">#REF!</definedName>
    <definedName name="PLBD.PAN_c">#REF!</definedName>
    <definedName name="PLBD.PAN_d">#REF!</definedName>
    <definedName name="PLBD.PAN_e">#REF!</definedName>
    <definedName name="PLCE.NonResOtherCompany">#REF!</definedName>
    <definedName name="PLCE.Others">#REF!</definedName>
    <definedName name="PLCrEx.OthDutyTaxCess">#REF!</definedName>
    <definedName name="PLCrEx.ServiceTax">#REF!</definedName>
    <definedName name="PLCrEx.TotExciseCustomsVAT">#REF!</definedName>
    <definedName name="PLCrEx.UnionExciseDuty">#REF!</definedName>
    <definedName name="PLCrEx.VATorSaleTax">#REF!</definedName>
    <definedName name="PLCS.FinishedGoods">#REF!</definedName>
    <definedName name="PLCS.RawMaterial">#REF!</definedName>
    <definedName name="PLCS.TotIncome">#REF!</definedName>
    <definedName name="PLCS.WorkInProgress">#REF!</definedName>
    <definedName name="PLDutiEx.CounterVailDuty">#REF!</definedName>
    <definedName name="PLDutiEx.CustomDuty">#REF!</definedName>
    <definedName name="PLDutiEx.OthDutyTaxCess">#REF!</definedName>
    <definedName name="PLDutiEx.ServiceTax">#REF!</definedName>
    <definedName name="PLDutiEx.SplAddDuty">#REF!</definedName>
    <definedName name="PLDutiEx.TotExciseCustomsVAT">#REF!</definedName>
    <definedName name="PLDutiEx.UnionExciseDuty">#REF!</definedName>
    <definedName name="PLDutiEx.VATorSaleTax">#REF!</definedName>
    <definedName name="PLI.NonResOtherCompany">#REF!</definedName>
    <definedName name="PLI.Others">#REF!</definedName>
    <definedName name="PLOE.ExpenseAmt_a">#REF!</definedName>
    <definedName name="PLOE.ExpenseAmt_b">#REF!</definedName>
    <definedName name="PLOE.ExpenseAmt_c">#REF!</definedName>
    <definedName name="PLOE.ExpenseAmt_d">#REF!</definedName>
    <definedName name="PLOE.ExpenseNature_a">#REF!</definedName>
    <definedName name="PLOE.ExpenseNature_b">#REF!</definedName>
    <definedName name="PLOE.ExpenseNature_c">#REF!</definedName>
    <definedName name="PLOE.ExpenseNature_d">#REF!</definedName>
    <definedName name="PLOS.FinishedGoods">#REF!</definedName>
    <definedName name="PLOS.RawMaterial">#REF!</definedName>
    <definedName name="PLOS.WorkInProgress">#REF!</definedName>
    <definedName name="PLPC.NonResOtherCompany">#REF!</definedName>
    <definedName name="PLPC.Others">#REF!</definedName>
    <definedName name="PLPC.Total">#REF!</definedName>
    <definedName name="PLRateEx.Cess">#REF!</definedName>
    <definedName name="PLRateEx.OthDutyTaxCess">#REF!</definedName>
    <definedName name="PLRateEx.ServiceTax">#REF!</definedName>
    <definedName name="PLRateEx.TotExciseCustomsVAT">#REF!</definedName>
    <definedName name="PLRateEx.UnionExciseDuty">#REF!</definedName>
    <definedName name="PLRateEx.VATorSaleTax">#REF!</definedName>
    <definedName name="PLRY.NonResOtherCompany">#REF!</definedName>
    <definedName name="PLRY.Others">#REF!</definedName>
    <definedName name="PLRY.Total">#REF!</definedName>
    <definedName name="PortugueseCode">[1]DropDownValues!$D$72:$D$74</definedName>
    <definedName name="_xlnm.Print_Area" localSheetId="0">OI!$B$63:$H$70</definedName>
    <definedName name="_xlnm.Print_Area" localSheetId="2">'Sol-504'!$A$1:$F$71</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6" l="1"/>
  <c r="C70" i="16" l="1"/>
  <c r="D53" i="16" l="1"/>
  <c r="D52" i="16"/>
  <c r="E54" i="16"/>
  <c r="D51" i="16"/>
  <c r="D49" i="16"/>
  <c r="D48" i="16"/>
  <c r="D47" i="16"/>
  <c r="D46" i="16"/>
  <c r="E59" i="16"/>
  <c r="E55" i="16"/>
  <c r="D37" i="16"/>
  <c r="D36" i="16"/>
  <c r="D35" i="16"/>
  <c r="D39" i="16"/>
  <c r="D38" i="16"/>
  <c r="B39" i="16"/>
  <c r="B38" i="16"/>
  <c r="D28" i="16"/>
  <c r="D26" i="16"/>
  <c r="D23" i="16"/>
  <c r="E23" i="16" s="1"/>
  <c r="D22" i="16"/>
  <c r="E22" i="16" s="1"/>
  <c r="E21" i="16"/>
  <c r="E15" i="16"/>
  <c r="D16" i="16"/>
  <c r="E16" i="16" s="1"/>
  <c r="E5" i="16"/>
  <c r="D8" i="16"/>
  <c r="E4" i="16"/>
  <c r="D69" i="16"/>
  <c r="D68" i="16"/>
  <c r="C69" i="16"/>
  <c r="C68" i="16"/>
  <c r="D66" i="16"/>
  <c r="C66" i="16"/>
  <c r="D62" i="16"/>
  <c r="C71" i="16" l="1"/>
  <c r="B31" i="16"/>
  <c r="E31" i="16"/>
  <c r="D71" i="16"/>
  <c r="E37" i="16"/>
  <c r="F28" i="16"/>
  <c r="E39" i="16"/>
  <c r="E6" i="16"/>
  <c r="D7" i="16" s="1"/>
  <c r="E8" i="16" s="1"/>
  <c r="E17" i="16"/>
  <c r="E19" i="16" s="1"/>
  <c r="F23" i="16"/>
  <c r="F39" i="16" l="1"/>
  <c r="E71" i="16"/>
  <c r="E56" i="16" s="1"/>
  <c r="F8" i="16"/>
  <c r="F56" i="12"/>
  <c r="D50" i="16" s="1"/>
  <c r="E53" i="16" s="1"/>
  <c r="E69" i="12" l="1"/>
  <c r="D69" i="12"/>
  <c r="F76" i="12"/>
  <c r="F81" i="12" l="1"/>
  <c r="D81" i="12" s="1"/>
  <c r="F31" i="12"/>
  <c r="F50" i="12" s="1"/>
  <c r="F28" i="12"/>
  <c r="D28" i="12"/>
  <c r="D50" i="12" l="1"/>
  <c r="D49" i="12"/>
  <c r="E45" i="16" s="1"/>
  <c r="B11" i="16" l="1"/>
  <c r="E58" i="16"/>
  <c r="E60" i="16" s="1"/>
  <c r="E11" i="16" l="1"/>
  <c r="D63" i="16"/>
  <c r="D64" i="16" s="1"/>
  <c r="E12" i="16" s="1"/>
  <c r="F12" i="16" l="1"/>
  <c r="F25" i="16" s="1"/>
  <c r="F29" i="16" s="1"/>
  <c r="B30" i="16" l="1"/>
  <c r="E30" i="16"/>
  <c r="F31" i="16" s="1"/>
  <c r="F33" i="16" s="1"/>
  <c r="F34" i="16" s="1"/>
  <c r="F40" i="16" s="1"/>
  <c r="F42" i="16" s="1"/>
</calcChain>
</file>

<file path=xl/sharedStrings.xml><?xml version="1.0" encoding="utf-8"?>
<sst xmlns="http://schemas.openxmlformats.org/spreadsheetml/2006/main" count="588" uniqueCount="490">
  <si>
    <t>A2. Other Information of Assessee</t>
  </si>
  <si>
    <t>Particulars</t>
  </si>
  <si>
    <t>Trading Account for the year ending March 31, 2020</t>
  </si>
  <si>
    <t>Amount</t>
  </si>
  <si>
    <t>Particular</t>
  </si>
  <si>
    <t>Opening Stock of finished goods</t>
  </si>
  <si>
    <t>Closing Stock of finished goods</t>
  </si>
  <si>
    <t>Profit and loss Account for the year ending March 31, 2020</t>
  </si>
  <si>
    <t>Rents</t>
  </si>
  <si>
    <t>Insurance</t>
  </si>
  <si>
    <t>Salaries and wages</t>
  </si>
  <si>
    <t>Bonus</t>
  </si>
  <si>
    <t>Audit fee</t>
  </si>
  <si>
    <t>Other expenses (Mis.)</t>
  </si>
  <si>
    <t>Depreciation</t>
  </si>
  <si>
    <t>Plant and Machinery</t>
  </si>
  <si>
    <t>Rate</t>
  </si>
  <si>
    <t>Net Fixed Asset</t>
  </si>
  <si>
    <t>Creditors</t>
  </si>
  <si>
    <t>Long term investment (Quoted)</t>
  </si>
  <si>
    <t>Inventories (Finished Goods)</t>
  </si>
  <si>
    <t>Debtors</t>
  </si>
  <si>
    <t>Cash in hand</t>
  </si>
  <si>
    <t>Balance with bank</t>
  </si>
  <si>
    <r>
      <t>1.</t>
    </r>
    <r>
      <rPr>
        <sz val="7"/>
        <color theme="1"/>
        <rFont val="Times New Roman"/>
        <family val="1"/>
      </rPr>
      <t xml:space="preserve">    </t>
    </r>
    <r>
      <rPr>
        <sz val="12"/>
        <color theme="1"/>
        <rFont val="Times New Roman"/>
        <family val="1"/>
      </rPr>
      <t>Address</t>
    </r>
  </si>
  <si>
    <r>
      <t>1.</t>
    </r>
    <r>
      <rPr>
        <sz val="7"/>
        <color theme="1"/>
        <rFont val="Times New Roman"/>
        <family val="1"/>
      </rPr>
      <t xml:space="preserve">     </t>
    </r>
    <r>
      <rPr>
        <sz val="12"/>
        <color theme="1"/>
        <rFont val="Times New Roman"/>
        <family val="1"/>
      </rPr>
      <t>Gross rent</t>
    </r>
  </si>
  <si>
    <r>
      <t>2.</t>
    </r>
    <r>
      <rPr>
        <sz val="7"/>
        <color theme="1"/>
        <rFont val="Times New Roman"/>
        <family val="1"/>
      </rPr>
      <t xml:space="preserve">      </t>
    </r>
    <r>
      <rPr>
        <sz val="12"/>
        <color theme="1"/>
        <rFont val="Times New Roman"/>
        <family val="1"/>
      </rPr>
      <t xml:space="preserve">Date of Deposit: </t>
    </r>
  </si>
  <si>
    <r>
      <t>4.</t>
    </r>
    <r>
      <rPr>
        <sz val="7"/>
        <color theme="1"/>
        <rFont val="Times New Roman"/>
        <family val="1"/>
      </rPr>
      <t xml:space="preserve">      </t>
    </r>
    <r>
      <rPr>
        <sz val="12"/>
        <color theme="1"/>
        <rFont val="Times New Roman"/>
        <family val="1"/>
      </rPr>
      <t>Amount</t>
    </r>
  </si>
  <si>
    <r>
      <t>2.</t>
    </r>
    <r>
      <rPr>
        <sz val="7"/>
        <color theme="1"/>
        <rFont val="Times New Roman"/>
        <family val="1"/>
      </rPr>
      <t xml:space="preserve">      </t>
    </r>
    <r>
      <rPr>
        <sz val="12"/>
        <color theme="1"/>
        <rFont val="Times New Roman"/>
        <family val="1"/>
      </rPr>
      <t>TAN</t>
    </r>
  </si>
  <si>
    <r>
      <t>3.</t>
    </r>
    <r>
      <rPr>
        <sz val="7"/>
        <color theme="1"/>
        <rFont val="Times New Roman"/>
        <family val="1"/>
      </rPr>
      <t xml:space="preserve">      </t>
    </r>
    <r>
      <rPr>
        <sz val="12"/>
        <color theme="1"/>
        <rFont val="Times New Roman"/>
        <family val="1"/>
      </rPr>
      <t xml:space="preserve">Amount of TDS deducted </t>
    </r>
  </si>
  <si>
    <r>
      <t>3.</t>
    </r>
    <r>
      <rPr>
        <sz val="7"/>
        <color theme="1"/>
        <rFont val="Times New Roman"/>
        <family val="1"/>
      </rPr>
      <t xml:space="preserve">      </t>
    </r>
    <r>
      <rPr>
        <sz val="12"/>
        <color theme="1"/>
        <rFont val="Times New Roman"/>
        <family val="1"/>
      </rPr>
      <t xml:space="preserve">Account Number </t>
    </r>
  </si>
  <si>
    <t xml:space="preserve">Addition which was used for 179 days </t>
  </si>
  <si>
    <t>Addition for a period of 180 or more days</t>
  </si>
  <si>
    <t>Sold  asset and used more than 180 days</t>
  </si>
  <si>
    <t>Balance sheet as on March 31, 2020</t>
  </si>
  <si>
    <t>Written down value on 01/04/2019</t>
  </si>
  <si>
    <t>Written down value on 31/03/2020</t>
  </si>
  <si>
    <r>
      <t>1.</t>
    </r>
    <r>
      <rPr>
        <sz val="7"/>
        <color theme="1"/>
        <rFont val="Times New Roman"/>
        <family val="1"/>
      </rPr>
      <t xml:space="preserve">      </t>
    </r>
    <r>
      <rPr>
        <sz val="12"/>
        <color theme="1"/>
        <rFont val="Times New Roman"/>
        <family val="1"/>
      </rPr>
      <t xml:space="preserve">IFSC of the bank </t>
    </r>
  </si>
  <si>
    <r>
      <t>1.</t>
    </r>
    <r>
      <rPr>
        <sz val="7"/>
        <color theme="1"/>
        <rFont val="Times New Roman"/>
        <family val="1"/>
      </rPr>
      <t xml:space="preserve">      </t>
    </r>
    <r>
      <rPr>
        <sz val="12"/>
        <color theme="1"/>
        <rFont val="Times New Roman"/>
        <family val="1"/>
      </rPr>
      <t xml:space="preserve">Name of the Tenant </t>
    </r>
  </si>
  <si>
    <t>Repairs to Machinery</t>
  </si>
  <si>
    <r>
      <t>4.</t>
    </r>
    <r>
      <rPr>
        <sz val="7"/>
        <color theme="1"/>
        <rFont val="Times New Roman"/>
        <family val="1"/>
      </rPr>
      <t xml:space="preserve">    </t>
    </r>
    <r>
      <rPr>
        <sz val="12"/>
        <color theme="1"/>
        <rFont val="Times New Roman"/>
        <family val="1"/>
      </rPr>
      <t>House property</t>
    </r>
  </si>
  <si>
    <t>4.  Type of Account</t>
  </si>
  <si>
    <t>Current</t>
  </si>
  <si>
    <t>Saving</t>
  </si>
  <si>
    <t>Repairs to building</t>
  </si>
  <si>
    <t>Contribution to gratuity fund</t>
  </si>
  <si>
    <t>Travelling expenses</t>
  </si>
  <si>
    <t>Loan from Bank</t>
  </si>
  <si>
    <t>Short term investment (Preference shares)</t>
  </si>
  <si>
    <t>5. Name of tenant</t>
  </si>
  <si>
    <t>6. PAN of tenant</t>
  </si>
  <si>
    <t>√</t>
  </si>
  <si>
    <t>Malamal weekly</t>
  </si>
  <si>
    <t>Gross Receipt of business (Goods)</t>
  </si>
  <si>
    <t>IGST in respect of goods and services purchased</t>
  </si>
  <si>
    <t>Net Purchases of traded goods</t>
  </si>
  <si>
    <t>IGST in respect of goods and services supplied</t>
  </si>
  <si>
    <t>Gross Profit transferred to Profit and loss Account</t>
  </si>
  <si>
    <t>Telephone expenses</t>
  </si>
  <si>
    <t>Computer &amp; Laptop</t>
  </si>
  <si>
    <t>Sold  asset and used 179 days</t>
  </si>
  <si>
    <t>Let out</t>
  </si>
  <si>
    <t>Punjab National Bank</t>
  </si>
  <si>
    <t>DELP09235C</t>
  </si>
  <si>
    <t>PUNB0657700</t>
  </si>
  <si>
    <t>Part H: Information regarding Advance tax and self assessment tax</t>
  </si>
  <si>
    <t>Part K: Information regarding Bank Account</t>
  </si>
  <si>
    <t xml:space="preserve">Direct expenses in Carriage inward </t>
  </si>
  <si>
    <t>Direct expenses in Power and fuel</t>
  </si>
  <si>
    <t>Direct expenses in Other expenses</t>
  </si>
  <si>
    <t>5. Account preferred for refund credited</t>
  </si>
  <si>
    <t>Part I: Information regarding TDS</t>
  </si>
  <si>
    <t xml:space="preserve">1.          Name </t>
  </si>
  <si>
    <t>7.          PAN</t>
  </si>
  <si>
    <t>8.          Aadhaar Number</t>
  </si>
  <si>
    <t>9.          Date of Formation</t>
  </si>
  <si>
    <t xml:space="preserve">Part B: Information regarding Partners </t>
  </si>
  <si>
    <t>Name of Partners</t>
  </si>
  <si>
    <t>Date of admission</t>
  </si>
  <si>
    <t>Percentage of Share</t>
  </si>
  <si>
    <t>PAN</t>
  </si>
  <si>
    <t>Aadhaar Number</t>
  </si>
  <si>
    <t>-</t>
  </si>
  <si>
    <t>Declaration as</t>
  </si>
  <si>
    <t>Managing Partner</t>
  </si>
  <si>
    <t>Father Name</t>
  </si>
  <si>
    <t>Interest to partners @5%</t>
  </si>
  <si>
    <t>C5. Other information regarding Profit and gain from business and profession</t>
  </si>
  <si>
    <t>C6. Depreciation</t>
  </si>
  <si>
    <t>D1. Basic details of House property</t>
  </si>
  <si>
    <t>D2. Income details of house property</t>
  </si>
  <si>
    <t>E1. Long term Capital Gain</t>
  </si>
  <si>
    <t>Part G: Information regarding Investments u/s 80 C to 80U</t>
  </si>
  <si>
    <t>Sale promotion expenses</t>
  </si>
  <si>
    <r>
      <t>2.</t>
    </r>
    <r>
      <rPr>
        <sz val="7"/>
        <color theme="1"/>
        <rFont val="Times New Roman"/>
        <family val="1"/>
      </rPr>
      <t xml:space="preserve">       </t>
    </r>
    <r>
      <rPr>
        <sz val="12"/>
        <color theme="1"/>
        <rFont val="Times New Roman"/>
        <family val="1"/>
      </rPr>
      <t>Municipal tax paid</t>
    </r>
  </si>
  <si>
    <r>
      <t>3.</t>
    </r>
    <r>
      <rPr>
        <sz val="7"/>
        <color theme="1"/>
        <rFont val="Times New Roman"/>
        <family val="1"/>
      </rPr>
      <t xml:space="preserve">       </t>
    </r>
    <r>
      <rPr>
        <sz val="12"/>
        <color theme="1"/>
        <rFont val="Times New Roman"/>
        <family val="1"/>
      </rPr>
      <t>Interest on capital borrowed</t>
    </r>
  </si>
  <si>
    <t>2. Value of building as per stamp valuation authority</t>
  </si>
  <si>
    <t>3. Cost of acquisition without index 
(Year of purchase: 2001-02 /CII of 2001-02: 100)</t>
  </si>
  <si>
    <t xml:space="preserve">E2. Details of deduction u/s 54EC/54EE/54G/54GA </t>
  </si>
  <si>
    <t>Welfare expense</t>
  </si>
  <si>
    <t>Commission paid in India</t>
  </si>
  <si>
    <t>4. Expenditure wholly and exclusively in connection with  transfer</t>
  </si>
  <si>
    <t>6. Profits and gains from business of collecting and processing of bio-degradable waste</t>
  </si>
  <si>
    <t>Case Study on ITR-5 (504)</t>
  </si>
  <si>
    <t>Vardhan and Sons</t>
  </si>
  <si>
    <t>ABRFS1245P</t>
  </si>
  <si>
    <t>745812547896</t>
  </si>
  <si>
    <t>18/04/1961 Date of commencement (10/05/1961)</t>
  </si>
  <si>
    <t>1. Vardhan and Sons  is liable to maintain account as per 44AA.</t>
  </si>
  <si>
    <t>Hari Vardhan</t>
  </si>
  <si>
    <t xml:space="preserve"> Deepak Vardhan</t>
  </si>
  <si>
    <t>Vaibhav Vardhan</t>
  </si>
  <si>
    <t>Krishna Vardhan</t>
  </si>
  <si>
    <t>412578963654</t>
  </si>
  <si>
    <t>251478549625</t>
  </si>
  <si>
    <t>547812457858</t>
  </si>
  <si>
    <t xml:space="preserve">C1. Nature of business: 09028, Retail Trading </t>
  </si>
  <si>
    <t>Salary to partner (Rs. 50,000 per month to each partner)</t>
  </si>
  <si>
    <t>2. No TDS has been deducted on Audit fee.</t>
  </si>
  <si>
    <t>Proprietor Capital
1. Hari Vardhan: 4,06,00,000
2. Deepak Vardhan: 87,00,000
3. Vaibhav Vardhan: 87,00,000</t>
  </si>
  <si>
    <t>Flat No. 104, Silver Beach Apartment, AB Nair Road, Juhu, Mumbai, Maharashtra 400047</t>
  </si>
  <si>
    <t xml:space="preserve">Mangalam Ltd </t>
  </si>
  <si>
    <t>1. Full value of consideration receivable from Sale of  Land
(Date of transfer of asset:18/12/2019)</t>
  </si>
  <si>
    <t>1. Amount invested in rural electrification corporation ltd. (REC)
     (Date of investment: 24/12/2019)</t>
  </si>
  <si>
    <t>2.  Amount invested in purchase of house property by firm</t>
  </si>
  <si>
    <t>0000124</t>
  </si>
  <si>
    <t>0000457</t>
  </si>
  <si>
    <t>Mangalam Ltd</t>
  </si>
  <si>
    <t>HDFC0000321</t>
  </si>
  <si>
    <t>3.       Fixed deposit Bank Interest  (Net value/After TDS of 10%)</t>
  </si>
  <si>
    <t>1.   Donation to Political Party in Delhi</t>
  </si>
  <si>
    <r>
      <t>5. Donation to Prime Minister’s National Relief Fund by cheque, Address: South Block, New Delhi-110011, State Code: 09, PAN: AAATP</t>
    </r>
    <r>
      <rPr>
        <sz val="12"/>
        <color rgb="FFC00000"/>
        <rFont val="Times New Roman"/>
        <family val="1"/>
      </rPr>
      <t>4</t>
    </r>
    <r>
      <rPr>
        <sz val="12"/>
        <color theme="1"/>
        <rFont val="Times New Roman"/>
        <family val="1"/>
      </rPr>
      <t>637Q</t>
    </r>
  </si>
  <si>
    <r>
      <t>AAA</t>
    </r>
    <r>
      <rPr>
        <sz val="12"/>
        <color rgb="FFC00000"/>
        <rFont val="Times New Roman"/>
        <family val="1"/>
      </rPr>
      <t>P</t>
    </r>
    <r>
      <rPr>
        <sz val="12"/>
        <color theme="1"/>
        <rFont val="Times New Roman"/>
        <family val="1"/>
      </rPr>
      <t>V4587H</t>
    </r>
  </si>
  <si>
    <r>
      <t>AAB</t>
    </r>
    <r>
      <rPr>
        <sz val="12"/>
        <color rgb="FFC00000"/>
        <rFont val="Times New Roman"/>
        <family val="1"/>
      </rPr>
      <t>P</t>
    </r>
    <r>
      <rPr>
        <sz val="12"/>
        <rFont val="Times New Roman"/>
        <family val="1"/>
      </rPr>
      <t>V1254U</t>
    </r>
  </si>
  <si>
    <r>
      <t>AAZ</t>
    </r>
    <r>
      <rPr>
        <sz val="11"/>
        <color rgb="FFC00000"/>
        <rFont val="Times New Roman"/>
        <family val="1"/>
      </rPr>
      <t>P</t>
    </r>
    <r>
      <rPr>
        <sz val="11"/>
        <color theme="1"/>
        <rFont val="Times New Roman"/>
        <family val="1"/>
      </rPr>
      <t>V8743K</t>
    </r>
  </si>
  <si>
    <t>Other Current Assets</t>
  </si>
  <si>
    <t xml:space="preserve">Income from House Property </t>
  </si>
  <si>
    <t>Rent Received</t>
  </si>
  <si>
    <t>GAV</t>
  </si>
  <si>
    <t>Less Local Taxes paid</t>
  </si>
  <si>
    <t xml:space="preserve">NAV </t>
  </si>
  <si>
    <t xml:space="preserve">Less Intt on Loan </t>
  </si>
  <si>
    <t>Capital Gains</t>
  </si>
  <si>
    <t>Less Exp</t>
  </si>
  <si>
    <t xml:space="preserve">Nil </t>
  </si>
  <si>
    <t>Other Sources</t>
  </si>
  <si>
    <t>FDR Interest after 10% TDS</t>
  </si>
  <si>
    <t xml:space="preserve">Income from Business / Profession </t>
  </si>
  <si>
    <t>NP as per P &amp; L A/c</t>
  </si>
  <si>
    <t>P &amp; L A/c</t>
  </si>
  <si>
    <t xml:space="preserve">Depreciation  Added </t>
  </si>
  <si>
    <t>BP-11</t>
  </si>
  <si>
    <t xml:space="preserve">DEP </t>
  </si>
  <si>
    <t>Dep Allowed</t>
  </si>
  <si>
    <t>BP-12(i)</t>
  </si>
  <si>
    <t xml:space="preserve">Excess Intt on Cap 5% </t>
  </si>
  <si>
    <t>BP-16</t>
  </si>
  <si>
    <t xml:space="preserve">Adjusted profit </t>
  </si>
  <si>
    <t>Add Remuneration  paid</t>
  </si>
  <si>
    <t>Book profit</t>
  </si>
  <si>
    <t xml:space="preserve">Balance @ 60% </t>
  </si>
  <si>
    <t xml:space="preserve">Remuneration  Allowed </t>
  </si>
  <si>
    <t>Gross Total Income</t>
  </si>
  <si>
    <t>Total Income</t>
  </si>
  <si>
    <t xml:space="preserve">Normal Tax </t>
  </si>
  <si>
    <t>Tax Liability</t>
  </si>
  <si>
    <t xml:space="preserve">Advance  Tax </t>
  </si>
  <si>
    <t xml:space="preserve">Late Intt &amp; Late Fees </t>
  </si>
  <si>
    <t>Ignored</t>
  </si>
  <si>
    <t>Rounded Off</t>
  </si>
  <si>
    <t>Intt on Capital to Partners</t>
  </si>
  <si>
    <t>Manually</t>
  </si>
  <si>
    <t>Manually- P &amp; L A/c at 52(ii)(a)</t>
  </si>
  <si>
    <t>Remuneration to Partners</t>
  </si>
  <si>
    <t xml:space="preserve">Manually (No Auto) Gen (2) and P &amp; L A/c (S No. 46)  </t>
  </si>
  <si>
    <t xml:space="preserve">Excess Intt on Capital </t>
  </si>
  <si>
    <t xml:space="preserve"> Self-Calculation </t>
  </si>
  <si>
    <t xml:space="preserve">Manually- OI at S.No. 8A(h) u/s 40(b) </t>
  </si>
  <si>
    <t xml:space="preserve">Excess - Partners' Remuneration </t>
  </si>
  <si>
    <t xml:space="preserve">Gross Profit transferred from Trading A/c </t>
  </si>
  <si>
    <r>
      <t xml:space="preserve">2. Total sales/turnover/gross receipts of Vardhan and Sons ’s business exceed Rs. 1 crores </t>
    </r>
    <r>
      <rPr>
        <sz val="12"/>
        <color rgb="FFC00000"/>
        <rFont val="Times New Roman"/>
        <family val="1"/>
      </rPr>
      <t>but not exceeding Rs 5 Crores</t>
    </r>
  </si>
  <si>
    <r>
      <t xml:space="preserve">Vardhan and Sons </t>
    </r>
    <r>
      <rPr>
        <b/>
        <sz val="12"/>
        <color rgb="FFC00000"/>
        <rFont val="Times New Roman"/>
        <family val="1"/>
      </rPr>
      <t>is not liable</t>
    </r>
    <r>
      <rPr>
        <b/>
        <sz val="12"/>
        <color theme="1"/>
        <rFont val="Times New Roman"/>
        <family val="1"/>
      </rPr>
      <t xml:space="preserve"> to maintain Audit as per 44AB.</t>
    </r>
  </si>
  <si>
    <r>
      <rPr>
        <sz val="12"/>
        <color rgb="FFC00000"/>
        <rFont val="Times New Roman"/>
        <family val="1"/>
      </rPr>
      <t xml:space="preserve">Rates </t>
    </r>
    <r>
      <rPr>
        <sz val="12"/>
        <color theme="1"/>
        <rFont val="Times New Roman"/>
        <family val="1"/>
      </rPr>
      <t>and taxes (IGST)</t>
    </r>
  </si>
  <si>
    <t xml:space="preserve">Net Profit </t>
  </si>
  <si>
    <r>
      <t>AAA</t>
    </r>
    <r>
      <rPr>
        <sz val="12"/>
        <color rgb="FFC00000"/>
        <rFont val="Times New Roman"/>
        <family val="1"/>
      </rPr>
      <t>C</t>
    </r>
    <r>
      <rPr>
        <sz val="12"/>
        <color theme="1"/>
        <rFont val="Times New Roman"/>
        <family val="1"/>
      </rPr>
      <t>M1248Y</t>
    </r>
  </si>
  <si>
    <r>
      <t>1.</t>
    </r>
    <r>
      <rPr>
        <sz val="7"/>
        <color theme="1"/>
        <rFont val="Times New Roman"/>
        <family val="1"/>
      </rPr>
      <t>   </t>
    </r>
    <r>
      <rPr>
        <sz val="12"/>
        <color theme="1"/>
        <rFont val="Times New Roman"/>
        <family val="1"/>
      </rPr>
      <t xml:space="preserve">BSR Code (P N Bank,  Bhopal) </t>
    </r>
  </si>
  <si>
    <t>3. An Amount not credited to the profit and loss account, being the items falling within the scope of section 28.</t>
  </si>
  <si>
    <t>4. An Amount which is disallowed under section 43B in any previous year 2017-18 but allowable during the previous year regarding sum payable to employee as bonus for services rendered.</t>
  </si>
  <si>
    <t xml:space="preserve">5. Sale promotion expenses include expenditure of capital nature </t>
  </si>
  <si>
    <t xml:space="preserve">6. Rates and taxes (IGST) include fine/penalty </t>
  </si>
  <si>
    <t>1. Other expenses include 
     a) Provision for bad and doubtful debts [36(1)(viia)]</t>
  </si>
  <si>
    <t xml:space="preserve">      b) Amount transferred to any special reserve [36(1)(viii)]</t>
  </si>
  <si>
    <t xml:space="preserve">      c) Charity </t>
  </si>
  <si>
    <t xml:space="preserve">       d) Payment of Income tax </t>
  </si>
  <si>
    <t xml:space="preserve">Full </t>
  </si>
  <si>
    <t>Half</t>
  </si>
  <si>
    <t>Capital Exp</t>
  </si>
  <si>
    <t>OI-8Ab</t>
  </si>
  <si>
    <t>OI-7a</t>
  </si>
  <si>
    <t>Dep.</t>
  </si>
  <si>
    <t>Workings - Book Profit</t>
  </si>
  <si>
    <t xml:space="preserve">Total </t>
  </si>
  <si>
    <t>Less Ded u/s 80G</t>
  </si>
  <si>
    <t xml:space="preserve">Less Ded u/s 80GGC </t>
  </si>
  <si>
    <t xml:space="preserve">Tax Payable </t>
  </si>
  <si>
    <t xml:space="preserve">Less Partners' Remu u/s 40(b) </t>
  </si>
  <si>
    <t>Book Profit as per P &amp; L A/c</t>
  </si>
  <si>
    <t>ITR-5</t>
  </si>
  <si>
    <r>
      <t>Book by Varun &amp; Jyoti,</t>
    </r>
    <r>
      <rPr>
        <sz val="11"/>
        <color rgb="FF7030A0"/>
        <rFont val="Arial"/>
        <family val="2"/>
      </rPr>
      <t xml:space="preserve"> First Edition (Jan-2021) </t>
    </r>
  </si>
  <si>
    <t>AY 2020-21</t>
  </si>
  <si>
    <t>Partners' Remuneration allowed as per Sec 40(b)</t>
  </si>
  <si>
    <t>Book Profit</t>
  </si>
  <si>
    <t>First  Rs. 300000  @ 90%</t>
  </si>
  <si>
    <r>
      <t xml:space="preserve">Dr S B Rathore, </t>
    </r>
    <r>
      <rPr>
        <i/>
        <sz val="8"/>
        <color rgb="FF2808E8"/>
        <rFont val="Arial"/>
        <family val="2"/>
      </rPr>
      <t>Former Associate Professor of Commerce (Oct-1977 to Dec-2019)</t>
    </r>
    <r>
      <rPr>
        <i/>
        <sz val="8"/>
        <color rgb="FFC00000"/>
        <rFont val="Arial"/>
        <family val="2"/>
      </rPr>
      <t xml:space="preserve">, Shyam Lal College </t>
    </r>
    <r>
      <rPr>
        <i/>
        <sz val="8"/>
        <color rgb="FF7030A0"/>
        <rFont val="Arial"/>
        <family val="2"/>
      </rPr>
      <t xml:space="preserve"> # 9811116835</t>
    </r>
  </si>
  <si>
    <t xml:space="preserve">Workings - Depreciation </t>
  </si>
  <si>
    <t xml:space="preserve">Indexed Acq Cost </t>
  </si>
  <si>
    <t>N.A.</t>
  </si>
  <si>
    <t>Filed on 30-09-2020</t>
  </si>
  <si>
    <t xml:space="preserve">Add Surcharge if TI&gt; 100 Lakhs </t>
  </si>
  <si>
    <t>3 Partners</t>
  </si>
  <si>
    <t xml:space="preserve">Less Exemp u/s 54EC (REC) </t>
  </si>
  <si>
    <t>Less 80C: by Partnerrs</t>
  </si>
  <si>
    <t>Case-504</t>
  </si>
  <si>
    <t>Page P-71 to P-77</t>
  </si>
  <si>
    <t>VARDHAN AND SONS</t>
  </si>
  <si>
    <t>Sale of Land</t>
  </si>
  <si>
    <t>N.A</t>
  </si>
  <si>
    <t>House Bought u/s 54F   51 Lakhs</t>
  </si>
  <si>
    <t>Lottery Winning  after 30% TDS</t>
  </si>
  <si>
    <t>2.       Winning from Lotteries (Net value/After TDS of 30%)</t>
  </si>
  <si>
    <t>TDS on  Rent</t>
  </si>
  <si>
    <t xml:space="preserve">TDS on FDR Interest </t>
  </si>
  <si>
    <t xml:space="preserve">TDS on Lottery Winning </t>
  </si>
  <si>
    <t xml:space="preserve">Special Tax on Lottery </t>
  </si>
  <si>
    <t>Business Receipt u/s 28</t>
  </si>
  <si>
    <t>Prov for DD</t>
  </si>
  <si>
    <t>Transferred to Spl Reserve</t>
  </si>
  <si>
    <t>Charity</t>
  </si>
  <si>
    <t>Payment of Income Tax</t>
  </si>
  <si>
    <t>TDS on Audit Fees</t>
  </si>
  <si>
    <t xml:space="preserve">Fine / Penalty </t>
  </si>
  <si>
    <t>OI-8Ae</t>
  </si>
  <si>
    <t xml:space="preserve">Additional </t>
  </si>
  <si>
    <t xml:space="preserve">1. Additional Depreciation is allowed on asset  used more than 180 days or more in the previous year. </t>
  </si>
  <si>
    <t xml:space="preserve">Add Health &amp; Edu Cess </t>
  </si>
  <si>
    <t>Bonus paid of FY 2017-18</t>
  </si>
  <si>
    <t>i</t>
  </si>
  <si>
    <t>No</t>
  </si>
  <si>
    <t>Service tax</t>
  </si>
  <si>
    <t>Central Goods &amp; Service Tax (CGST)</t>
  </si>
  <si>
    <t>State Goods &amp; Services Tax (SGST)</t>
  </si>
  <si>
    <t>Integrated Goods &amp; Services Tax (IGST)</t>
  </si>
  <si>
    <t>Union Territory Goods &amp; Services Tax  (UTGST)</t>
  </si>
  <si>
    <t>(Select)</t>
  </si>
  <si>
    <t>a</t>
  </si>
  <si>
    <t>b</t>
  </si>
  <si>
    <t>c</t>
  </si>
  <si>
    <t>d</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</si>
  <si>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</si>
  <si>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</si>
  <si>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</si>
  <si>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</si>
  <si>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</si>
  <si>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</si>
  <si>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</si>
  <si>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Increase in the profit or decrease in loss because of deviation, if any, as per Income Computation Disclosure Standards notified under section 145(2) [column 11a(iii) of Schedule ICDS]</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</si>
  <si>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</si>
  <si>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</si>
  <si>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</si>
  <si>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</si>
  <si>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4a</t>
  </si>
  <si>
    <t>Finished goods (if at cost or market rates whichever is less write 1, if at cost write 2, if at market rate write 3)</t>
  </si>
  <si>
    <t>4b</t>
  </si>
  <si>
    <t>Is there any change in stock valuation method (Select)</t>
  </si>
  <si>
    <t>4c</t>
  </si>
  <si>
    <t>Increase in  the profit or loss because of deviation, if any, from the method of valuation specified under section 145A</t>
  </si>
  <si>
    <t>4d</t>
  </si>
  <si>
    <t>e</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</si>
  <si>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</si>
  <si>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</si>
  <si>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</si>
  <si>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</si>
  <si>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</si>
  <si>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</si>
  <si>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</si>
  <si>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</si>
  <si>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</si>
  <si>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</si>
  <si>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</si>
  <si>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</si>
  <si>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</si>
  <si>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</si>
  <si>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</si>
  <si>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</si>
  <si>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</si>
  <si>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</si>
  <si>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6a</t>
  </si>
  <si>
    <t>Premium paid for insurance on the health of employees [36(1)(ib)]</t>
  </si>
  <si>
    <t>6b</t>
  </si>
  <si>
    <t>Any sum paid to an employee as bonus or commission for services rendered, where such sum was otherwise payable to him as profits or dividend. [36(1)(ii)]</t>
  </si>
  <si>
    <t>6c</t>
  </si>
  <si>
    <t>Any amount of interest paid in respect of borrowed capital [36(1)(iii)]</t>
  </si>
  <si>
    <t>6d</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</si>
  <si>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</si>
  <si>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</si>
  <si>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</si>
  <si>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</si>
  <si>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</si>
  <si>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</si>
  <si>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</si>
  <si>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</si>
  <si>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</si>
  <si>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</si>
  <si>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</si>
  <si>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</si>
  <si>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</si>
  <si>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</si>
  <si>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</si>
  <si>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</si>
  <si>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</si>
  <si>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</si>
  <si>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</si>
  <si>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</si>
  <si>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</si>
  <si>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</si>
  <si>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</si>
  <si>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</si>
  <si>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</si>
  <si>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</si>
  <si>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</si>
  <si>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</si>
  <si>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</si>
  <si>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</si>
  <si>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</si>
  <si>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</si>
  <si>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</si>
  <si>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</si>
  <si>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</si>
  <si>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</si>
  <si>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</si>
  <si>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</si>
  <si>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</si>
  <si>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</si>
  <si>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6s</t>
  </si>
  <si>
    <t>BP-14</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</si>
  <si>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</si>
  <si>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</si>
  <si>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</si>
  <si>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</si>
  <si>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</si>
  <si>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</si>
  <si>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</si>
  <si>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</si>
  <si>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</si>
  <si>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</si>
  <si>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</si>
  <si>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</si>
  <si>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</si>
  <si>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</si>
  <si>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</si>
  <si>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</si>
  <si>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</si>
  <si>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</si>
  <si>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</si>
  <si>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</si>
  <si>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</si>
  <si>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BP-15</t>
  </si>
  <si>
    <t>A</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</si>
  <si>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</si>
  <si>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</si>
  <si>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</si>
  <si>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</si>
  <si>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</si>
  <si>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</si>
  <si>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</si>
  <si>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</si>
  <si>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</si>
  <si>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</si>
  <si>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</si>
  <si>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</si>
  <si>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</si>
  <si>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</si>
  <si>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</si>
  <si>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</si>
  <si>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</si>
  <si>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</si>
  <si>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</si>
  <si>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</si>
  <si>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B</t>
  </si>
  <si>
    <t>Any amount disallowed under section 40 in any preceding previous year but allowable during the previous year</t>
  </si>
  <si>
    <t>8B</t>
  </si>
  <si>
    <t>BP-30</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</si>
  <si>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</si>
  <si>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</si>
  <si>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</si>
  <si>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</si>
  <si>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</si>
  <si>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</si>
  <si>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</si>
  <si>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</si>
  <si>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</si>
  <si>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</si>
  <si>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9f</t>
  </si>
  <si>
    <t>BP-17</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</si>
  <si>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</si>
  <si>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</si>
  <si>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</si>
  <si>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</si>
  <si>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</si>
  <si>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</si>
  <si>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</si>
  <si>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</si>
  <si>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</si>
  <si>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</si>
  <si>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</si>
  <si>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</si>
  <si>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</si>
  <si>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</si>
  <si>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</si>
  <si>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</si>
  <si>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</si>
  <si>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BP-31</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</si>
  <si>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</si>
  <si>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</si>
  <si>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</si>
  <si>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</si>
  <si>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</si>
  <si>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</si>
  <si>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</si>
  <si>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</si>
  <si>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</si>
  <si>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</si>
  <si>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BP-18</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</si>
  <si>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</si>
  <si>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</si>
  <si>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</si>
  <si>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</si>
  <si>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</si>
  <si>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</si>
  <si>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</si>
  <si>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</si>
  <si>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</si>
  <si>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</si>
  <si>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</si>
  <si>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</si>
  <si>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</si>
  <si>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</si>
  <si>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</si>
  <si>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</si>
  <si>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</si>
  <si>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</si>
  <si>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</si>
  <si>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</si>
  <si>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</si>
  <si>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</si>
  <si>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 xml:space="preserve">Schedule -BP </t>
  </si>
  <si>
    <t>OI-6</t>
  </si>
  <si>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</si>
  <si>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t>OI-7</t>
  </si>
  <si>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</si>
  <si>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t>OI-8A</t>
  </si>
  <si>
    <t>OI-9</t>
  </si>
  <si>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</si>
  <si>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t>OI-11</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</si>
  <si>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</si>
  <si>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t>OI-8B</t>
  </si>
  <si>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</si>
  <si>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t>OI-10</t>
  </si>
  <si>
    <t xml:space="preserve">Whether assessee is exercising Option </t>
  </si>
  <si>
    <r>
      <t xml:space="preserve">Amounts </t>
    </r>
    <r>
      <rPr>
        <b/>
        <sz val="11"/>
        <color rgb="FFC00000"/>
        <rFont val="Arial"/>
        <family val="2"/>
      </rPr>
      <t>debited</t>
    </r>
    <r>
      <rPr>
        <b/>
        <sz val="11"/>
        <rFont val="Arial"/>
        <family val="2"/>
      </rPr>
      <t xml:space="preserve"> to the profit and loss account, to the extent disallowable under section 36 (</t>
    </r>
    <r>
      <rPr>
        <b/>
        <sz val="11"/>
        <color rgb="FF2808E8"/>
        <rFont val="Arial"/>
        <family val="2"/>
      </rPr>
      <t>6t</t>
    </r>
    <r>
      <rPr>
        <b/>
        <sz val="11"/>
        <rFont val="Arial"/>
        <family val="2"/>
      </rPr>
      <t xml:space="preserve"> of Part A-OI)</t>
    </r>
  </si>
  <si>
    <r>
      <t xml:space="preserve">Amounts </t>
    </r>
    <r>
      <rPr>
        <b/>
        <sz val="11"/>
        <color rgb="FFC00000"/>
        <rFont val="Arial"/>
        <family val="2"/>
      </rPr>
      <t>debited</t>
    </r>
    <r>
      <rPr>
        <b/>
        <sz val="11"/>
        <rFont val="Arial"/>
        <family val="2"/>
      </rPr>
      <t xml:space="preserve"> to the profit and loss account, to the extent disallowable under section 40A (9</t>
    </r>
    <r>
      <rPr>
        <b/>
        <sz val="11"/>
        <color rgb="FF2808E8"/>
        <rFont val="Arial"/>
        <family val="2"/>
      </rPr>
      <t>g</t>
    </r>
    <r>
      <rPr>
        <b/>
        <sz val="11"/>
        <rFont val="Arial"/>
        <family val="2"/>
      </rPr>
      <t xml:space="preserve"> of Part-OI)</t>
    </r>
  </si>
  <si>
    <t>t</t>
  </si>
  <si>
    <t>Total amount disallowable under section 40A (Total of 9a to 9f)</t>
  </si>
  <si>
    <t>9g</t>
  </si>
  <si>
    <t>Total amount disallowable under section 36 (total of 6a to 6s)</t>
  </si>
  <si>
    <t>6t</t>
  </si>
  <si>
    <t>Marked  to Market Loss</t>
  </si>
  <si>
    <t>Expenditure for purchase of Sugarcane in excess of Govt Approved Price u/s 36(1)(xvii)</t>
  </si>
  <si>
    <t xml:space="preserve">Less Std Ded 30 % </t>
  </si>
  <si>
    <t>BP-23</t>
  </si>
  <si>
    <r>
      <t xml:space="preserve">1.       Bank </t>
    </r>
    <r>
      <rPr>
        <sz val="12"/>
        <color rgb="FFC00000"/>
        <rFont val="Times New Roman"/>
        <family val="1"/>
      </rPr>
      <t>Saving</t>
    </r>
    <r>
      <rPr>
        <sz val="12"/>
        <color theme="1"/>
        <rFont val="Times New Roman"/>
        <family val="1"/>
      </rPr>
      <t xml:space="preserve"> Interest 
          (As per Interest certificate issued by bank)</t>
    </r>
  </si>
  <si>
    <r>
      <t>ABRF</t>
    </r>
    <r>
      <rPr>
        <sz val="12"/>
        <color rgb="FFC00000"/>
        <rFont val="Times New Roman"/>
        <family val="1"/>
      </rPr>
      <t>S</t>
    </r>
    <r>
      <rPr>
        <sz val="12"/>
        <color theme="1"/>
        <rFont val="Times New Roman"/>
        <family val="1"/>
      </rPr>
      <t>1245P</t>
    </r>
  </si>
  <si>
    <r>
      <t>BPL</t>
    </r>
    <r>
      <rPr>
        <sz val="12"/>
        <color rgb="FFC00000"/>
        <rFont val="Times New Roman"/>
        <family val="1"/>
      </rPr>
      <t>M</t>
    </r>
    <r>
      <rPr>
        <sz val="12"/>
        <color theme="1"/>
        <rFont val="Times New Roman"/>
        <family val="1"/>
      </rPr>
      <t>1237</t>
    </r>
    <r>
      <rPr>
        <sz val="12"/>
        <color rgb="FFC00000"/>
        <rFont val="Times New Roman"/>
        <family val="1"/>
      </rPr>
      <t>F</t>
    </r>
  </si>
  <si>
    <r>
      <rPr>
        <sz val="11"/>
        <color rgb="FFC00000"/>
        <rFont val="Times New Roman"/>
        <family val="1"/>
      </rPr>
      <t>DEL</t>
    </r>
    <r>
      <rPr>
        <sz val="11"/>
        <color theme="1"/>
        <rFont val="Times New Roman"/>
        <family val="1"/>
      </rPr>
      <t>M12345</t>
    </r>
    <r>
      <rPr>
        <sz val="11"/>
        <color rgb="FFC00000"/>
        <rFont val="Times New Roman"/>
        <family val="1"/>
      </rPr>
      <t>E</t>
    </r>
  </si>
  <si>
    <t>OI-6m</t>
  </si>
  <si>
    <t>OI-6n</t>
  </si>
  <si>
    <t>OI-7f</t>
  </si>
  <si>
    <t>OI-10c</t>
  </si>
  <si>
    <t>OI-7i</t>
  </si>
  <si>
    <r>
      <rPr>
        <sz val="11"/>
        <color rgb="FFFF0000"/>
        <rFont val="Arial"/>
        <family val="2"/>
      </rPr>
      <t>Saving</t>
    </r>
    <r>
      <rPr>
        <sz val="11"/>
        <color theme="1"/>
        <rFont val="Arial"/>
        <family val="2"/>
      </rPr>
      <t xml:space="preserve"> Bank Interest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</si>
</sst>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5" x14ac:knownFonts="1">
    <font>
      <sz val="11"/>
      <color theme="1"/>
      <name val="Calibri"/>
      <family val="2"/>
      <scheme val="minor"/>
    </font>
    <font>
      <sz val="12"/>
      <color theme="1"/>
      <name val="Times New Roman"/>
      <family val="1"/>
    </font>
    <font>
      <sz val="7"/>
      <color theme="1"/>
      <name val="Times New Roman"/>
      <family val="1"/>
    </font>
    <font>
      <sz val="12"/>
      <color rgb="FF000000"/>
      <name val="Times New Roman"/>
      <family val="1"/>
    </font>
    <font>
      <sz val="14"/>
      <color theme="1"/>
      <name val="Times New Roman"/>
      <family val="1"/>
    </font>
    <font>
      <sz val="11"/>
      <color theme="1"/>
      <name val="Times New Roman"/>
      <family val="1"/>
    </font>
    <font>
      <sz val="12"/>
      <color theme="4" tint="-0.249977111117893"/>
      <name val="Times New Roman"/>
      <family val="1"/>
    </font>
    <font>
      <b/>
      <sz val="12"/>
      <color theme="1"/>
      <name val="Times New Roman"/>
      <family val="1"/>
    </font>
    <font>
      <b/>
      <sz val="11"/>
      <color theme="1"/>
      <name val="Times New Roman"/>
      <family val="1"/>
    </font>
    <font>
      <sz val="12"/>
      <color theme="1"/>
      <name val="Calibri"/>
      <family val="2"/>
    </font>
    <font>
      <b/>
      <sz val="14"/>
      <color rgb="FF000000"/>
      <name val="Times New Roman"/>
      <family val="1"/>
    </font>
    <font>
      <sz val="12"/>
      <name val="Times New Roman"/>
      <family val="1"/>
    </font>
    <font>
      <b/>
      <sz val="12"/>
      <color rgb="FF00B0F0"/>
      <name val="Times New Roman"/>
      <family val="1"/>
    </font>
    <font>
      <sz val="12"/>
      <color rgb="FF00B0F0"/>
      <name val="Times New Roman"/>
      <family val="1"/>
    </font>
    <font>
      <b/>
      <sz val="12"/>
      <color rgb="FFC00000"/>
      <name val="Times New Roman"/>
      <family val="1"/>
    </font>
    <font>
      <sz val="12"/>
      <color rgb="FFC00000"/>
      <name val="Times New Roman"/>
      <family val="1"/>
    </font>
    <font>
      <sz val="10"/>
      <color theme="1"/>
      <name val="Times New Roman"/>
      <family val="1"/>
    </font>
    <font>
      <sz val="11"/>
      <color rgb="FFC00000"/>
      <name val="Times New Roman"/>
      <family val="1"/>
    </font>
    <font>
      <sz val="11"/>
      <color theme="1"/>
      <name val="Calibri"/>
      <family val="2"/>
      <scheme val="minor"/>
    </font>
    <font>
      <sz val="11"/>
      <color rgb="FF081DB8"/>
      <name val="Arial"/>
      <family val="2"/>
    </font>
    <font>
      <sz val="11"/>
      <color theme="1"/>
      <name val="Arial"/>
      <family val="2"/>
    </font>
    <font>
      <b/>
      <sz val="11"/>
      <name val="Arial"/>
      <family val="2"/>
    </font>
    <font>
      <b/>
      <sz val="11"/>
      <color theme="1"/>
      <name val="Arial"/>
      <family val="2"/>
    </font>
    <font>
      <sz val="9"/>
      <color theme="1"/>
      <name val="Arial"/>
      <family val="2"/>
    </font>
    <font>
      <u/>
      <sz val="11"/>
      <color theme="10"/>
      <name val="Calibri"/>
      <family val="2"/>
      <scheme val="minor"/>
    </font>
    <font>
      <u/>
      <sz val="11"/>
      <color theme="1"/>
      <name val="Arial"/>
      <family val="2"/>
    </font>
    <font>
      <sz val="10"/>
      <color theme="1"/>
      <name val="Arial"/>
      <family val="2"/>
    </font>
    <font>
      <sz val="11"/>
      <name val="Arial"/>
      <family val="2"/>
    </font>
    <font>
      <i/>
      <sz val="11"/>
      <color theme="1"/>
      <name val="Arial"/>
      <family val="2"/>
    </font>
    <font>
      <b/>
      <sz val="11"/>
      <color rgb="FFC00000"/>
      <name val="Arial"/>
      <family val="2"/>
    </font>
    <font>
      <b/>
      <sz val="11"/>
      <color rgb="FF081DB8"/>
      <name val="Arial"/>
      <family val="2"/>
    </font>
    <font>
      <b/>
      <i/>
      <sz val="9"/>
      <color theme="1"/>
      <name val="Arial"/>
      <family val="2"/>
    </font>
    <font>
      <b/>
      <sz val="10"/>
      <color rgb="FF081DB8"/>
      <name val="Arial"/>
      <family val="2"/>
    </font>
    <font>
      <sz val="11"/>
      <color rgb="FFC00000"/>
      <name val="Arial"/>
      <family val="2"/>
    </font>
    <font>
      <i/>
      <sz val="11"/>
      <name val="Arial"/>
      <family val="2"/>
    </font>
    <font>
      <i/>
      <sz val="11"/>
      <color rgb="FF00B050"/>
      <name val="Arial"/>
      <family val="2"/>
    </font>
    <font>
      <sz val="8"/>
      <color theme="1"/>
      <name val="Arial"/>
      <family val="2"/>
    </font>
    <font>
      <sz val="11"/>
      <color rgb="FF00B0F0"/>
      <name val="Arial"/>
      <family val="2"/>
    </font>
    <font>
      <b/>
      <sz val="11"/>
      <color rgb="FF00B0F0"/>
      <name val="Arial"/>
      <family val="2"/>
    </font>
    <font>
      <b/>
      <sz val="11"/>
      <color rgb="FF2808E8"/>
      <name val="Arial"/>
      <family val="2"/>
    </font>
    <font>
      <b/>
      <sz val="9"/>
      <color rgb="FFC00000"/>
      <name val="Arial"/>
      <family val="2"/>
    </font>
    <font>
      <sz val="10"/>
      <color rgb="FF2808E8"/>
      <name val="Arial"/>
      <family val="2"/>
    </font>
    <font>
      <sz val="11"/>
      <color rgb="FF7030A0"/>
      <name val="Arial"/>
      <family val="2"/>
    </font>
    <font>
      <sz val="10"/>
      <color rgb="FF00B050"/>
      <name val="Arial"/>
      <family val="2"/>
    </font>
    <font>
      <b/>
      <sz val="10"/>
      <color rgb="FFC00000"/>
      <name val="Arial"/>
      <family val="2"/>
    </font>
    <font>
      <sz val="11"/>
      <color rgb="FF2808E8"/>
      <name val="Arial"/>
      <family val="2"/>
    </font>
    <font>
      <b/>
      <sz val="12"/>
      <color rgb="FFC00000"/>
      <name val="Arial"/>
      <family val="2"/>
    </font>
    <font>
      <i/>
      <sz val="8"/>
      <color rgb="FFC00000"/>
      <name val="Arial"/>
      <family val="2"/>
    </font>
    <font>
      <i/>
      <sz val="8"/>
      <color rgb="FF2808E8"/>
      <name val="Arial"/>
      <family val="2"/>
    </font>
    <font>
      <i/>
      <sz val="8"/>
      <color rgb="FF7030A0"/>
      <name val="Arial"/>
      <family val="2"/>
    </font>
    <font>
      <b/>
      <sz val="9"/>
      <color rgb="FF081DB8"/>
      <name val="Arial"/>
      <family val="2"/>
    </font>
    <font>
      <i/>
      <sz val="11"/>
      <color theme="2" tint="-0.249977111117893"/>
      <name val="Arial"/>
      <family val="2"/>
    </font>
    <font>
      <sz val="11"/>
      <color theme="2" tint="-0.249977111117893"/>
      <name val="Arial"/>
      <family val="2"/>
    </font>
    <font>
      <b/>
      <sz val="11"/>
      <color indexed="9"/>
      <name val="Arial"/>
      <family val="2"/>
    </font>
    <font>
      <b/>
      <sz val="11"/>
      <color indexed="10"/>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b/>
      <sz val="11"/>
      <color rgb="FF3314EC"/>
      <name val="Arial"/>
      <family val="2"/>
    </font>
    <font>
      <sz val="14"/>
      <color rgb="FFC00000"/>
      <name val="Arial"/>
      <family val="2"/>
    </font>
    <font>
      <b/>
      <i/>
      <sz val="11"/>
      <name val="Arial"/>
      <family val="2"/>
    </font>
    <font>
      <b/>
      <i/>
      <sz val="11"/>
      <color rgb="FF7030A0"/>
      <name val="Arial"/>
      <family val="2"/>
    </font>
    <font>
      <i/>
      <sz val="11"/>
      <color rgb="FF7030A0"/>
      <name val="Arial"/>
      <family val="2"/>
    </font>
    <font>
      <sz val="11"/>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theme="7"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18" fillId="0" borderId="0" applyFont="0" applyFill="0" applyBorder="0" applyAlignment="0" applyProtection="0"/>
    <xf numFmtId="0" fontId="24" fillId="0" borderId="0" applyNumberFormat="0" applyFill="0" applyBorder="0" applyAlignment="0" applyProtection="0"/>
  </cellStyleXfs>
  <cellXfs count="340">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justify" vertical="center"/>
    </xf>
    <xf numFmtId="0" fontId="1" fillId="0" borderId="0" xfId="0" applyFont="1" applyFill="1" applyBorder="1" applyAlignment="1">
      <alignment horizontal="justify" vertical="center"/>
    </xf>
    <xf numFmtId="0" fontId="5" fillId="0" borderId="0" xfId="0" applyFont="1" applyFill="1" applyBorder="1"/>
    <xf numFmtId="0" fontId="1" fillId="0" borderId="0" xfId="0" applyFont="1" applyFill="1" applyBorder="1"/>
    <xf numFmtId="1" fontId="1" fillId="0" borderId="0" xfId="0" applyNumberFormat="1" applyFont="1" applyFill="1" applyBorder="1" applyAlignment="1">
      <alignment horizontal="center" vertical="center" wrapText="1"/>
    </xf>
    <xf numFmtId="0" fontId="5" fillId="0" borderId="0" xfId="0" applyFont="1" applyFill="1" applyBorder="1" applyAlignment="1"/>
    <xf numFmtId="1" fontId="5" fillId="0" borderId="0" xfId="0" applyNumberFormat="1"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0" borderId="2" xfId="0" applyFont="1" applyFill="1" applyBorder="1" applyAlignment="1">
      <alignment vertical="center" wrapText="1"/>
    </xf>
    <xf numFmtId="1" fontId="1" fillId="0" borderId="1"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inden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xf numFmtId="0" fontId="7" fillId="0" borderId="0" xfId="0" applyFont="1" applyFill="1" applyBorder="1" applyAlignment="1">
      <alignment vertical="center"/>
    </xf>
    <xf numFmtId="0" fontId="1"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9" fontId="1" fillId="0" borderId="1" xfId="0" applyNumberFormat="1" applyFont="1" applyFill="1" applyBorder="1" applyAlignment="1">
      <alignment horizontal="center"/>
    </xf>
    <xf numFmtId="0" fontId="8" fillId="0" borderId="2" xfId="0" applyFont="1" applyFill="1" applyBorder="1"/>
    <xf numFmtId="0" fontId="7" fillId="0" borderId="2" xfId="0" applyFont="1" applyFill="1" applyBorder="1" applyAlignment="1">
      <alignment vertical="center" wrapText="1"/>
    </xf>
    <xf numFmtId="1" fontId="7"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3" fontId="1" fillId="0" borderId="0" xfId="0" applyNumberFormat="1" applyFont="1" applyFill="1" applyBorder="1" applyAlignment="1">
      <alignment horizontal="center"/>
    </xf>
    <xf numFmtId="0" fontId="8" fillId="0" borderId="0" xfId="0" applyFont="1" applyFill="1" applyBorder="1"/>
    <xf numFmtId="0" fontId="1" fillId="0" borderId="0" xfId="0" applyFont="1" applyFill="1" applyBorder="1" applyAlignment="1">
      <alignment horizontal="left" wrapText="1"/>
    </xf>
    <xf numFmtId="0" fontId="10" fillId="0" borderId="1" xfId="0" applyFont="1" applyBorder="1" applyAlignment="1">
      <alignment horizontal="center" vertical="center"/>
    </xf>
    <xf numFmtId="0" fontId="7" fillId="0" borderId="1" xfId="0" applyFont="1" applyFill="1" applyBorder="1" applyAlignment="1">
      <alignment vertical="center" wrapText="1"/>
    </xf>
    <xf numFmtId="0" fontId="1" fillId="0" borderId="9" xfId="0" applyFont="1" applyFill="1" applyBorder="1" applyAlignment="1">
      <alignment vertical="center" wrapText="1"/>
    </xf>
    <xf numFmtId="1" fontId="1" fillId="0" borderId="9" xfId="0" applyNumberFormat="1" applyFont="1" applyFill="1" applyBorder="1" applyAlignment="1">
      <alignment horizontal="center" vertical="center" wrapText="1"/>
    </xf>
    <xf numFmtId="0" fontId="1" fillId="0" borderId="10" xfId="0" applyFont="1" applyFill="1" applyBorder="1" applyAlignment="1">
      <alignment vertical="center" wrapText="1"/>
    </xf>
    <xf numFmtId="1" fontId="1" fillId="0" borderId="9"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indent="3"/>
    </xf>
    <xf numFmtId="14" fontId="6" fillId="0" borderId="0" xfId="0" applyNumberFormat="1" applyFont="1" applyFill="1" applyBorder="1" applyAlignment="1">
      <alignment horizontal="center" vertical="center" wrapText="1"/>
    </xf>
    <xf numFmtId="0" fontId="1" fillId="0" borderId="1" xfId="0" applyFont="1" applyFill="1" applyBorder="1" applyAlignment="1">
      <alignment horizontal="left" vertical="center" wrapText="1" indent="3"/>
    </xf>
    <xf numFmtId="14" fontId="1" fillId="0" borderId="1" xfId="0" applyNumberFormat="1" applyFont="1" applyFill="1" applyBorder="1" applyAlignment="1">
      <alignment horizontal="left" vertical="center" wrapText="1" indent="3"/>
    </xf>
    <xf numFmtId="9" fontId="1" fillId="0" borderId="1" xfId="0" applyNumberFormat="1" applyFont="1" applyFill="1" applyBorder="1" applyAlignment="1">
      <alignment horizontal="left" vertical="center" wrapText="1" indent="3"/>
    </xf>
    <xf numFmtId="49" fontId="1" fillId="0" borderId="1" xfId="0" applyNumberFormat="1" applyFont="1" applyFill="1" applyBorder="1" applyAlignment="1">
      <alignment horizontal="left" vertical="center" wrapText="1" indent="3"/>
    </xf>
    <xf numFmtId="14"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9" fontId="1" fillId="0" borderId="0" xfId="0" applyNumberFormat="1" applyFont="1" applyFill="1" applyBorder="1" applyAlignment="1">
      <alignment horizontal="center"/>
    </xf>
    <xf numFmtId="3" fontId="1" fillId="0" borderId="0"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5" fillId="0" borderId="1" xfId="0" applyFont="1" applyFill="1" applyBorder="1"/>
    <xf numFmtId="14" fontId="5" fillId="0" borderId="1" xfId="0" applyNumberFormat="1" applyFont="1" applyFill="1" applyBorder="1" applyAlignment="1">
      <alignment horizontal="center"/>
    </xf>
    <xf numFmtId="9" fontId="5" fillId="0" borderId="1" xfId="0" applyNumberFormat="1" applyFont="1" applyFill="1" applyBorder="1" applyAlignment="1">
      <alignment horizontal="center"/>
    </xf>
    <xf numFmtId="1" fontId="12" fillId="0" borderId="1"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xf>
    <xf numFmtId="0" fontId="5" fillId="0" borderId="0" xfId="0" applyFont="1" applyFill="1" applyBorder="1" applyAlignment="1">
      <alignment horizontal="center"/>
    </xf>
    <xf numFmtId="1" fontId="20" fillId="0" borderId="0" xfId="0" applyNumberFormat="1" applyFont="1" applyFill="1"/>
    <xf numFmtId="1" fontId="20" fillId="0" borderId="0" xfId="0" applyNumberFormat="1" applyFont="1" applyFill="1" applyAlignment="1"/>
    <xf numFmtId="1" fontId="20" fillId="0" borderId="0" xfId="0" applyNumberFormat="1" applyFont="1" applyFill="1" applyAlignment="1">
      <alignment horizontal="center"/>
    </xf>
    <xf numFmtId="1" fontId="20" fillId="0" borderId="7" xfId="0" applyNumberFormat="1" applyFont="1" applyFill="1" applyBorder="1" applyAlignment="1"/>
    <xf numFmtId="1" fontId="20" fillId="0" borderId="0" xfId="0" applyNumberFormat="1" applyFont="1" applyFill="1" applyAlignment="1">
      <alignment horizontal="right"/>
    </xf>
    <xf numFmtId="1" fontId="20" fillId="0" borderId="7" xfId="0" applyNumberFormat="1" applyFont="1" applyFill="1" applyBorder="1" applyAlignment="1">
      <alignment horizontal="right"/>
    </xf>
    <xf numFmtId="1" fontId="22" fillId="0" borderId="0" xfId="0" applyNumberFormat="1" applyFont="1" applyFill="1" applyAlignment="1"/>
    <xf numFmtId="164" fontId="20" fillId="0" borderId="0" xfId="0" applyNumberFormat="1" applyFont="1" applyFill="1" applyBorder="1" applyAlignment="1">
      <alignment horizontal="center"/>
    </xf>
    <xf numFmtId="1" fontId="20" fillId="0" borderId="0" xfId="0" applyNumberFormat="1" applyFont="1" applyFill="1" applyBorder="1" applyAlignment="1">
      <alignment horizontal="center"/>
    </xf>
    <xf numFmtId="1" fontId="20" fillId="0" borderId="0" xfId="0" applyNumberFormat="1" applyFont="1" applyFill="1" applyBorder="1" applyAlignment="1"/>
    <xf numFmtId="1" fontId="27" fillId="0" borderId="0" xfId="0" applyNumberFormat="1" applyFont="1" applyAlignment="1">
      <alignment horizontal="center"/>
    </xf>
    <xf numFmtId="1" fontId="22" fillId="0" borderId="14" xfId="0" applyNumberFormat="1" applyFont="1" applyFill="1" applyBorder="1" applyAlignment="1"/>
    <xf numFmtId="1" fontId="20" fillId="0" borderId="0" xfId="0" applyNumberFormat="1" applyFont="1" applyFill="1" applyBorder="1" applyAlignment="1">
      <alignment horizontal="right"/>
    </xf>
    <xf numFmtId="1" fontId="22" fillId="0" borderId="0" xfId="0" applyNumberFormat="1" applyFont="1" applyFill="1" applyBorder="1" applyAlignment="1"/>
    <xf numFmtId="0" fontId="27" fillId="0" borderId="0" xfId="0" applyFont="1" applyAlignment="1">
      <alignment horizontal="center"/>
    </xf>
    <xf numFmtId="0" fontId="33" fillId="0" borderId="0" xfId="0" applyFont="1" applyAlignment="1"/>
    <xf numFmtId="3" fontId="27" fillId="0" borderId="0" xfId="0" applyNumberFormat="1" applyFont="1" applyAlignment="1"/>
    <xf numFmtId="0" fontId="19" fillId="0" borderId="0" xfId="0" applyFont="1" applyAlignment="1">
      <alignment horizontal="center"/>
    </xf>
    <xf numFmtId="3" fontId="27" fillId="0" borderId="0" xfId="0" applyNumberFormat="1" applyFont="1" applyAlignment="1">
      <alignment horizontal="center"/>
    </xf>
    <xf numFmtId="0" fontId="34" fillId="0" borderId="0" xfId="0" applyFont="1" applyAlignment="1">
      <alignment horizontal="left" indent="1"/>
    </xf>
    <xf numFmtId="0" fontId="19" fillId="0" borderId="0" xfId="0" applyFont="1" applyAlignment="1"/>
    <xf numFmtId="0" fontId="34" fillId="0" borderId="0" xfId="0" applyFont="1" applyBorder="1" applyAlignment="1">
      <alignment horizontal="left" indent="1"/>
    </xf>
    <xf numFmtId="0" fontId="27" fillId="0" borderId="0" xfId="0" applyFont="1" applyAlignment="1"/>
    <xf numFmtId="1" fontId="22" fillId="0" borderId="0" xfId="0" applyNumberFormat="1" applyFont="1" applyFill="1" applyBorder="1" applyAlignment="1">
      <alignment horizontal="right"/>
    </xf>
    <xf numFmtId="1" fontId="20" fillId="0" borderId="0" xfId="0" applyNumberFormat="1" applyFont="1" applyFill="1" applyAlignment="1">
      <alignment horizontal="right" wrapText="1"/>
    </xf>
    <xf numFmtId="1" fontId="20" fillId="0" borderId="0" xfId="0" applyNumberFormat="1" applyFont="1" applyFill="1" applyBorder="1" applyAlignment="1">
      <alignment horizontal="center" vertical="center"/>
    </xf>
    <xf numFmtId="1" fontId="20" fillId="0" borderId="0" xfId="0" applyNumberFormat="1" applyFont="1" applyFill="1" applyAlignment="1">
      <alignment horizontal="left" wrapText="1" indent="1"/>
    </xf>
    <xf numFmtId="1" fontId="22" fillId="0" borderId="0" xfId="0" applyNumberFormat="1" applyFont="1" applyFill="1" applyBorder="1" applyAlignment="1">
      <alignment horizontal="center" vertical="center"/>
    </xf>
    <xf numFmtId="0" fontId="1" fillId="0" borderId="0" xfId="0" applyFont="1" applyAlignment="1">
      <alignment horizontal="center" wrapText="1"/>
    </xf>
    <xf numFmtId="0" fontId="8"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1" fontId="1" fillId="0" borderId="0" xfId="0" applyNumberFormat="1" applyFont="1" applyAlignment="1">
      <alignment horizontal="center" wrapText="1"/>
    </xf>
    <xf numFmtId="1" fontId="35" fillId="0" borderId="0" xfId="0" applyNumberFormat="1" applyFont="1" applyFill="1" applyAlignment="1"/>
    <xf numFmtId="1" fontId="36" fillId="0" borderId="0" xfId="0" applyNumberFormat="1" applyFont="1" applyFill="1" applyAlignment="1">
      <alignment horizontal="center"/>
    </xf>
    <xf numFmtId="9" fontId="20" fillId="0" borderId="0" xfId="0" applyNumberFormat="1" applyFont="1" applyFill="1" applyAlignment="1">
      <alignment horizontal="center"/>
    </xf>
    <xf numFmtId="1" fontId="23" fillId="0" borderId="0" xfId="0" applyNumberFormat="1" applyFont="1" applyFill="1" applyAlignment="1">
      <alignment horizontal="center"/>
    </xf>
    <xf numFmtId="1" fontId="20" fillId="0" borderId="14" xfId="0" applyNumberFormat="1" applyFont="1" applyFill="1" applyBorder="1" applyAlignment="1"/>
    <xf numFmtId="1" fontId="37" fillId="0" borderId="0" xfId="0" applyNumberFormat="1" applyFont="1" applyFill="1" applyAlignment="1"/>
    <xf numFmtId="1" fontId="19" fillId="0" borderId="0" xfId="0" applyNumberFormat="1" applyFont="1" applyAlignment="1">
      <alignment horizontal="center" vertical="center"/>
    </xf>
    <xf numFmtId="1" fontId="20" fillId="0" borderId="0" xfId="0" applyNumberFormat="1" applyFont="1" applyFill="1" applyAlignment="1">
      <alignment vertical="center"/>
    </xf>
    <xf numFmtId="1" fontId="45" fillId="0" borderId="0" xfId="0" applyNumberFormat="1" applyFont="1" applyFill="1" applyAlignment="1"/>
    <xf numFmtId="1" fontId="33" fillId="0" borderId="0" xfId="0" applyNumberFormat="1" applyFont="1" applyFill="1" applyAlignment="1">
      <alignment horizontal="center"/>
    </xf>
    <xf numFmtId="1" fontId="20" fillId="0" borderId="0" xfId="0" applyNumberFormat="1" applyFont="1" applyFill="1" applyAlignment="1">
      <alignment horizontal="right" indent="3"/>
    </xf>
    <xf numFmtId="1" fontId="20" fillId="0" borderId="0" xfId="0" applyNumberFormat="1" applyFont="1" applyFill="1" applyBorder="1" applyAlignment="1">
      <alignment horizontal="right" indent="3"/>
    </xf>
    <xf numFmtId="1" fontId="20" fillId="0" borderId="0" xfId="0" applyNumberFormat="1" applyFont="1" applyFill="1" applyAlignment="1">
      <alignment horizontal="right" indent="8"/>
    </xf>
    <xf numFmtId="1" fontId="20" fillId="0" borderId="0" xfId="0" applyNumberFormat="1" applyFont="1" applyFill="1" applyBorder="1" applyAlignment="1">
      <alignment horizontal="right" indent="8"/>
    </xf>
    <xf numFmtId="1" fontId="38" fillId="0" borderId="14" xfId="0" applyNumberFormat="1" applyFont="1" applyFill="1" applyBorder="1" applyAlignment="1">
      <alignment horizontal="center"/>
    </xf>
    <xf numFmtId="1" fontId="20" fillId="0" borderId="14" xfId="0" applyNumberFormat="1" applyFont="1" applyFill="1" applyBorder="1" applyAlignment="1">
      <alignment horizontal="left" indent="9"/>
    </xf>
    <xf numFmtId="1" fontId="20" fillId="0" borderId="14" xfId="0" applyNumberFormat="1" applyFont="1" applyFill="1" applyBorder="1" applyAlignment="1">
      <alignment horizontal="right"/>
    </xf>
    <xf numFmtId="1" fontId="20" fillId="0" borderId="14" xfId="0" applyNumberFormat="1" applyFont="1" applyFill="1" applyBorder="1" applyAlignment="1">
      <alignment horizontal="right" indent="3"/>
    </xf>
    <xf numFmtId="1" fontId="20" fillId="3" borderId="0" xfId="0" applyNumberFormat="1" applyFont="1" applyFill="1" applyAlignment="1"/>
    <xf numFmtId="1" fontId="22" fillId="3" borderId="0" xfId="0" applyNumberFormat="1" applyFont="1" applyFill="1" applyAlignment="1">
      <alignment horizontal="center"/>
    </xf>
    <xf numFmtId="1" fontId="22" fillId="3" borderId="0" xfId="0" applyNumberFormat="1" applyFont="1" applyFill="1" applyAlignment="1">
      <alignment horizontal="left"/>
    </xf>
    <xf numFmtId="1" fontId="20" fillId="0" borderId="15" xfId="0" applyNumberFormat="1" applyFont="1" applyFill="1" applyBorder="1" applyAlignment="1">
      <alignment vertical="center"/>
    </xf>
    <xf numFmtId="1" fontId="41" fillId="0" borderId="16" xfId="0" applyNumberFormat="1" applyFont="1" applyBorder="1" applyAlignment="1">
      <alignment horizontal="center" vertical="center"/>
    </xf>
    <xf numFmtId="1" fontId="43" fillId="0" borderId="16" xfId="0" applyNumberFormat="1" applyFont="1" applyBorder="1" applyAlignment="1">
      <alignment horizontal="center" vertical="center"/>
    </xf>
    <xf numFmtId="1" fontId="46" fillId="0" borderId="17" xfId="0" applyNumberFormat="1" applyFont="1" applyBorder="1" applyAlignment="1">
      <alignment horizontal="center" vertical="center"/>
    </xf>
    <xf numFmtId="1" fontId="40" fillId="0" borderId="18" xfId="0" applyNumberFormat="1" applyFont="1" applyBorder="1" applyAlignment="1">
      <alignment vertical="center"/>
    </xf>
    <xf numFmtId="1" fontId="30" fillId="0" borderId="19" xfId="0" applyNumberFormat="1" applyFont="1" applyBorder="1" applyAlignment="1">
      <alignment horizontal="center" vertical="center"/>
    </xf>
    <xf numFmtId="1" fontId="44" fillId="0" borderId="19" xfId="0" applyNumberFormat="1" applyFont="1" applyBorder="1" applyAlignment="1">
      <alignment horizontal="center" vertical="center"/>
    </xf>
    <xf numFmtId="1" fontId="21" fillId="0" borderId="15" xfId="0" applyNumberFormat="1" applyFont="1" applyBorder="1" applyAlignment="1">
      <alignment horizontal="left" wrapText="1"/>
    </xf>
    <xf numFmtId="1" fontId="22" fillId="0" borderId="16" xfId="0" applyNumberFormat="1" applyFont="1" applyFill="1" applyBorder="1" applyAlignment="1">
      <alignment horizontal="left" indent="1"/>
    </xf>
    <xf numFmtId="1" fontId="20" fillId="0" borderId="16" xfId="0" applyNumberFormat="1" applyFont="1" applyFill="1" applyBorder="1" applyAlignment="1"/>
    <xf numFmtId="1" fontId="20" fillId="0" borderId="21" xfId="0" applyNumberFormat="1" applyFont="1" applyFill="1" applyBorder="1" applyAlignment="1">
      <alignment horizontal="left" indent="1"/>
    </xf>
    <xf numFmtId="1" fontId="20" fillId="0" borderId="0" xfId="0" applyNumberFormat="1" applyFont="1" applyFill="1" applyBorder="1" applyAlignment="1">
      <alignment horizontal="left"/>
    </xf>
    <xf numFmtId="1" fontId="23" fillId="0" borderId="21" xfId="0" applyNumberFormat="1" applyFont="1" applyFill="1" applyBorder="1" applyAlignment="1">
      <alignment horizontal="left" wrapText="1" indent="1"/>
    </xf>
    <xf numFmtId="1" fontId="22" fillId="0" borderId="0" xfId="0" applyNumberFormat="1" applyFont="1" applyFill="1" applyBorder="1" applyAlignment="1">
      <alignment horizontal="left" indent="1"/>
    </xf>
    <xf numFmtId="1" fontId="26" fillId="0" borderId="0" xfId="2" applyNumberFormat="1" applyFont="1" applyFill="1" applyBorder="1" applyAlignment="1">
      <alignment horizontal="center"/>
    </xf>
    <xf numFmtId="1" fontId="20" fillId="0" borderId="0" xfId="0" applyNumberFormat="1" applyFont="1" applyFill="1" applyBorder="1" applyAlignment="1">
      <alignment horizontal="left" wrapText="1"/>
    </xf>
    <xf numFmtId="1" fontId="20" fillId="0" borderId="0" xfId="0" applyNumberFormat="1" applyFont="1" applyFill="1" applyBorder="1" applyAlignment="1">
      <alignment horizontal="left" vertical="center" wrapText="1"/>
    </xf>
    <xf numFmtId="1" fontId="25" fillId="0" borderId="21" xfId="2" applyNumberFormat="1" applyFont="1" applyFill="1" applyBorder="1" applyAlignment="1">
      <alignment horizontal="left" indent="1"/>
    </xf>
    <xf numFmtId="1" fontId="26" fillId="0" borderId="0" xfId="0" applyNumberFormat="1" applyFont="1" applyFill="1" applyBorder="1" applyAlignment="1">
      <alignment horizontal="center"/>
    </xf>
    <xf numFmtId="1" fontId="23" fillId="0" borderId="0" xfId="0" applyNumberFormat="1" applyFont="1" applyFill="1" applyBorder="1" applyAlignment="1"/>
    <xf numFmtId="1" fontId="20" fillId="0" borderId="21" xfId="0" applyNumberFormat="1" applyFont="1" applyFill="1" applyBorder="1" applyAlignment="1"/>
    <xf numFmtId="1" fontId="20" fillId="0" borderId="21" xfId="0" applyNumberFormat="1" applyFont="1" applyFill="1" applyBorder="1" applyAlignment="1">
      <alignment horizontal="center"/>
    </xf>
    <xf numFmtId="1" fontId="20" fillId="0" borderId="21" xfId="0" applyNumberFormat="1" applyFont="1" applyFill="1" applyBorder="1" applyAlignment="1">
      <alignment horizontal="right"/>
    </xf>
    <xf numFmtId="9" fontId="19" fillId="0" borderId="0" xfId="1" applyFont="1" applyFill="1" applyBorder="1" applyAlignment="1"/>
    <xf numFmtId="1" fontId="30" fillId="0" borderId="0" xfId="0" applyNumberFormat="1" applyFont="1" applyFill="1" applyBorder="1" applyAlignment="1">
      <alignment horizontal="right"/>
    </xf>
    <xf numFmtId="1" fontId="31" fillId="0" borderId="21" xfId="0" applyNumberFormat="1" applyFont="1" applyFill="1" applyBorder="1" applyAlignment="1">
      <alignment horizontal="left"/>
    </xf>
    <xf numFmtId="9" fontId="20" fillId="0" borderId="0" xfId="1" applyFont="1" applyFill="1" applyBorder="1" applyAlignment="1"/>
    <xf numFmtId="9" fontId="20" fillId="0" borderId="0" xfId="1" applyFont="1" applyFill="1" applyBorder="1" applyAlignment="1">
      <alignment horizontal="center"/>
    </xf>
    <xf numFmtId="1" fontId="32" fillId="0" borderId="0" xfId="0" applyNumberFormat="1" applyFont="1" applyFill="1" applyBorder="1" applyAlignment="1">
      <alignment horizontal="right"/>
    </xf>
    <xf numFmtId="1" fontId="20" fillId="0" borderId="22" xfId="0" applyNumberFormat="1" applyFont="1" applyFill="1" applyBorder="1" applyAlignment="1">
      <alignment horizontal="right"/>
    </xf>
    <xf numFmtId="1" fontId="20" fillId="0" borderId="23" xfId="0" applyNumberFormat="1" applyFont="1" applyFill="1" applyBorder="1" applyAlignment="1"/>
    <xf numFmtId="1" fontId="32" fillId="0" borderId="23" xfId="0" applyNumberFormat="1" applyFont="1" applyFill="1" applyBorder="1" applyAlignment="1">
      <alignment horizontal="center"/>
    </xf>
    <xf numFmtId="1" fontId="20" fillId="0" borderId="23" xfId="0" applyNumberFormat="1" applyFont="1" applyFill="1" applyBorder="1" applyAlignment="1">
      <alignment horizontal="center"/>
    </xf>
    <xf numFmtId="1" fontId="20" fillId="0" borderId="24" xfId="0" applyNumberFormat="1" applyFont="1" applyFill="1" applyBorder="1" applyAlignment="1"/>
    <xf numFmtId="1" fontId="20" fillId="0" borderId="25" xfId="0" applyNumberFormat="1" applyFont="1" applyFill="1" applyBorder="1" applyAlignment="1"/>
    <xf numFmtId="1" fontId="22" fillId="0" borderId="25" xfId="0" applyNumberFormat="1" applyFont="1" applyFill="1" applyBorder="1" applyAlignment="1"/>
    <xf numFmtId="1" fontId="22" fillId="0" borderId="25" xfId="0" applyNumberFormat="1" applyFont="1" applyFill="1" applyBorder="1" applyAlignment="1">
      <alignment horizontal="right"/>
    </xf>
    <xf numFmtId="1" fontId="20" fillId="0" borderId="26" xfId="0" applyNumberFormat="1" applyFont="1" applyFill="1" applyBorder="1" applyAlignment="1"/>
    <xf numFmtId="1" fontId="22" fillId="2" borderId="27" xfId="0" applyNumberFormat="1" applyFont="1" applyFill="1" applyBorder="1" applyAlignment="1"/>
    <xf numFmtId="1" fontId="39" fillId="0" borderId="25" xfId="0" applyNumberFormat="1" applyFont="1" applyFill="1" applyBorder="1" applyAlignment="1"/>
    <xf numFmtId="1" fontId="29" fillId="0" borderId="25" xfId="0" applyNumberFormat="1" applyFont="1" applyFill="1" applyBorder="1" applyAlignment="1"/>
    <xf numFmtId="1" fontId="22" fillId="2" borderId="28" xfId="0" applyNumberFormat="1" applyFont="1" applyFill="1" applyBorder="1" applyAlignment="1"/>
    <xf numFmtId="1" fontId="41" fillId="0" borderId="19" xfId="0" applyNumberFormat="1" applyFont="1" applyBorder="1" applyAlignment="1">
      <alignment horizontal="center" vertical="center"/>
    </xf>
    <xf numFmtId="1" fontId="20" fillId="0" borderId="29" xfId="0" applyNumberFormat="1" applyFont="1" applyFill="1" applyBorder="1" applyAlignment="1"/>
    <xf numFmtId="1" fontId="50" fillId="0" borderId="20" xfId="0" applyNumberFormat="1" applyFont="1" applyBorder="1" applyAlignment="1">
      <alignment horizontal="center" vertical="center"/>
    </xf>
    <xf numFmtId="1" fontId="28" fillId="0" borderId="0" xfId="0" applyNumberFormat="1" applyFont="1" applyFill="1" applyBorder="1" applyAlignment="1"/>
    <xf numFmtId="1" fontId="26" fillId="0" borderId="0" xfId="0" applyNumberFormat="1" applyFont="1" applyFill="1" applyAlignment="1"/>
    <xf numFmtId="0" fontId="1" fillId="0" borderId="3" xfId="0" applyFont="1" applyBorder="1" applyAlignment="1"/>
    <xf numFmtId="1" fontId="1" fillId="0" borderId="5" xfId="0" applyNumberFormat="1" applyFont="1" applyFill="1" applyBorder="1" applyAlignment="1">
      <alignment horizontal="center" vertical="center" wrapText="1"/>
    </xf>
    <xf numFmtId="3" fontId="1" fillId="0" borderId="5" xfId="0" applyNumberFormat="1" applyFont="1" applyFill="1" applyBorder="1" applyAlignment="1">
      <alignment horizontal="center"/>
    </xf>
    <xf numFmtId="1" fontId="51" fillId="0" borderId="0" xfId="0" applyNumberFormat="1" applyFont="1" applyFill="1" applyBorder="1" applyAlignment="1"/>
    <xf numFmtId="9" fontId="52" fillId="0" borderId="0" xfId="1" applyFont="1" applyFill="1" applyBorder="1" applyAlignment="1">
      <alignment horizontal="center"/>
    </xf>
    <xf numFmtId="0" fontId="20" fillId="0" borderId="0" xfId="0" applyFont="1"/>
    <xf numFmtId="0" fontId="21" fillId="0" borderId="8" xfId="0" applyFont="1" applyBorder="1" applyAlignment="1">
      <alignment horizontal="center" vertical="center" wrapText="1"/>
    </xf>
    <xf numFmtId="0" fontId="54" fillId="0" borderId="1" xfId="0" applyFont="1" applyBorder="1" applyAlignment="1">
      <alignment horizontal="center" vertical="top" wrapText="1"/>
    </xf>
    <xf numFmtId="0" fontId="27" fillId="7" borderId="1" xfId="0" applyFont="1" applyFill="1" applyBorder="1" applyAlignment="1" applyProtection="1">
      <alignment horizontal="left" vertical="center" wrapText="1"/>
      <protection locked="0"/>
    </xf>
    <xf numFmtId="0" fontId="21"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54" fillId="0" borderId="1" xfId="0" applyFont="1" applyBorder="1" applyAlignment="1">
      <alignment horizontal="center" vertical="center" wrapText="1"/>
    </xf>
    <xf numFmtId="1" fontId="56" fillId="4" borderId="1" xfId="0" applyNumberFormat="1" applyFont="1" applyFill="1" applyBorder="1" applyAlignment="1" applyProtection="1">
      <alignment horizontal="right" vertical="center" wrapText="1"/>
    </xf>
    <xf numFmtId="0" fontId="21" fillId="4" borderId="9" xfId="0" applyFont="1" applyFill="1" applyBorder="1" applyAlignment="1">
      <alignment horizontal="center" vertical="center" wrapText="1"/>
    </xf>
    <xf numFmtId="0" fontId="54" fillId="4" borderId="5" xfId="0" applyFont="1" applyFill="1" applyBorder="1" applyAlignment="1">
      <alignment horizontal="center" vertical="top" wrapText="1"/>
    </xf>
    <xf numFmtId="0" fontId="21" fillId="4" borderId="4" xfId="0" applyFont="1" applyFill="1" applyBorder="1" applyAlignment="1">
      <alignment wrapText="1"/>
    </xf>
    <xf numFmtId="0" fontId="21" fillId="4" borderId="30"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4" xfId="0" applyFont="1" applyBorder="1" applyAlignment="1">
      <alignment horizontal="center" vertical="center" wrapText="1"/>
    </xf>
    <xf numFmtId="0" fontId="21" fillId="4" borderId="30" xfId="0" applyFont="1" applyFill="1" applyBorder="1" applyAlignment="1">
      <alignment horizontal="center" vertical="top" wrapText="1"/>
    </xf>
    <xf numFmtId="1" fontId="27" fillId="7" borderId="1" xfId="0" applyNumberFormat="1" applyFont="1" applyFill="1" applyBorder="1" applyAlignment="1" applyProtection="1">
      <alignment horizontal="right" vertical="center" wrapText="1"/>
      <protection locked="0"/>
    </xf>
    <xf numFmtId="0" fontId="54" fillId="0" borderId="12"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1" xfId="0" applyFont="1" applyBorder="1" applyAlignment="1">
      <alignment horizontal="center" wrapText="1"/>
    </xf>
    <xf numFmtId="1" fontId="57" fillId="4" borderId="1" xfId="0" applyNumberFormat="1" applyFont="1" applyFill="1" applyBorder="1" applyAlignment="1" applyProtection="1">
      <alignment horizontal="right" vertical="center" wrapText="1"/>
      <protection hidden="1"/>
    </xf>
    <xf numFmtId="0" fontId="54" fillId="0" borderId="8" xfId="0" applyFont="1" applyBorder="1" applyAlignment="1">
      <alignment horizontal="center" vertical="center" wrapText="1"/>
    </xf>
    <xf numFmtId="1" fontId="27" fillId="7" borderId="8" xfId="0" applyNumberFormat="1" applyFont="1" applyFill="1" applyBorder="1" applyAlignment="1" applyProtection="1">
      <alignment horizontal="right" vertical="center" wrapText="1"/>
      <protection locked="0"/>
    </xf>
    <xf numFmtId="0" fontId="21" fillId="0" borderId="31" xfId="0" applyFont="1" applyBorder="1" applyAlignment="1">
      <alignment horizontal="center" vertical="center" wrapText="1"/>
    </xf>
    <xf numFmtId="0" fontId="54" fillId="0" borderId="9" xfId="0" applyFont="1" applyBorder="1" applyAlignment="1">
      <alignment horizontal="center" vertical="center" wrapText="1"/>
    </xf>
    <xf numFmtId="1" fontId="27" fillId="7" borderId="3" xfId="0" applyNumberFormat="1" applyFont="1" applyFill="1" applyBorder="1" applyAlignment="1" applyProtection="1">
      <alignment horizontal="right" vertical="center" wrapText="1"/>
      <protection locked="0"/>
    </xf>
    <xf numFmtId="0" fontId="21" fillId="6" borderId="13" xfId="0" applyFont="1" applyFill="1" applyBorder="1" applyAlignment="1">
      <alignment horizontal="center" wrapText="1"/>
    </xf>
    <xf numFmtId="0" fontId="21" fillId="6" borderId="32" xfId="0" applyFont="1" applyFill="1" applyBorder="1" applyAlignment="1">
      <alignment horizontal="center" wrapText="1"/>
    </xf>
    <xf numFmtId="0" fontId="21" fillId="4" borderId="8" xfId="0" applyFont="1" applyFill="1" applyBorder="1" applyAlignment="1">
      <alignment horizontal="center" vertical="top" wrapText="1"/>
    </xf>
    <xf numFmtId="0" fontId="56" fillId="0" borderId="8" xfId="0" applyFont="1" applyBorder="1" applyAlignment="1">
      <alignment horizontal="center" vertical="center" wrapText="1"/>
    </xf>
    <xf numFmtId="49" fontId="29" fillId="2" borderId="8" xfId="0" applyNumberFormat="1" applyFont="1" applyFill="1" applyBorder="1" applyAlignment="1" applyProtection="1">
      <alignment horizontal="center" vertical="center" wrapText="1"/>
      <protection hidden="1"/>
    </xf>
    <xf numFmtId="0" fontId="21" fillId="0" borderId="4"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6" fillId="0" borderId="31" xfId="0" applyFont="1" applyFill="1" applyBorder="1" applyAlignment="1">
      <alignment horizontal="center" vertical="center" wrapText="1"/>
    </xf>
    <xf numFmtId="0" fontId="56" fillId="0" borderId="1" xfId="0" applyFont="1" applyBorder="1" applyAlignment="1">
      <alignment horizontal="center" vertical="center"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top" wrapText="1"/>
    </xf>
    <xf numFmtId="49" fontId="59" fillId="8" borderId="8" xfId="0" applyNumberFormat="1" applyFont="1" applyFill="1" applyBorder="1" applyAlignment="1" applyProtection="1">
      <alignment horizontal="center" vertical="center" wrapText="1"/>
      <protection hidden="1"/>
    </xf>
    <xf numFmtId="0" fontId="54" fillId="0" borderId="8" xfId="0" applyFont="1" applyBorder="1" applyAlignment="1">
      <alignment horizontal="center" vertical="top" wrapText="1"/>
    </xf>
    <xf numFmtId="0" fontId="56" fillId="0" borderId="9" xfId="0" applyFont="1" applyBorder="1" applyAlignment="1">
      <alignment horizontal="center" vertical="center" wrapText="1"/>
    </xf>
    <xf numFmtId="0" fontId="21" fillId="0" borderId="32" xfId="0" applyFont="1" applyBorder="1" applyAlignment="1">
      <alignment horizontal="center" vertical="center" wrapText="1"/>
    </xf>
    <xf numFmtId="0" fontId="54" fillId="0" borderId="30" xfId="0" applyFont="1" applyBorder="1" applyAlignment="1">
      <alignment horizontal="center" vertical="center" wrapText="1"/>
    </xf>
    <xf numFmtId="1" fontId="27" fillId="7" borderId="13" xfId="0" applyNumberFormat="1" applyFont="1" applyFill="1" applyBorder="1" applyAlignment="1" applyProtection="1">
      <alignment horizontal="right" vertical="center" wrapText="1"/>
      <protection locked="0"/>
    </xf>
    <xf numFmtId="1" fontId="27" fillId="7" borderId="6" xfId="0" applyNumberFormat="1" applyFont="1" applyFill="1" applyBorder="1" applyAlignment="1" applyProtection="1">
      <alignment horizontal="right" vertical="center" wrapText="1"/>
      <protection locked="0"/>
    </xf>
    <xf numFmtId="0" fontId="54" fillId="0" borderId="5" xfId="0" applyFont="1" applyBorder="1" applyAlignment="1">
      <alignment horizontal="center" vertical="center" wrapText="1"/>
    </xf>
    <xf numFmtId="0" fontId="21" fillId="6" borderId="6" xfId="0" applyFont="1" applyFill="1" applyBorder="1" applyAlignment="1">
      <alignment horizontal="center" wrapText="1"/>
    </xf>
    <xf numFmtId="0" fontId="21" fillId="6" borderId="29" xfId="0" applyFont="1" applyFill="1" applyBorder="1" applyAlignment="1">
      <alignment horizontal="center" wrapText="1"/>
    </xf>
    <xf numFmtId="0" fontId="56" fillId="0" borderId="30" xfId="0" applyFont="1" applyBorder="1" applyAlignment="1">
      <alignment horizontal="center" vertical="center" wrapText="1"/>
    </xf>
    <xf numFmtId="0" fontId="21" fillId="0" borderId="29" xfId="0" applyFont="1" applyBorder="1" applyAlignment="1">
      <alignment horizontal="center" vertical="top" wrapText="1"/>
    </xf>
    <xf numFmtId="0" fontId="21" fillId="0" borderId="4" xfId="0" applyFont="1" applyBorder="1" applyAlignment="1">
      <alignment horizontal="center" vertical="top" wrapText="1"/>
    </xf>
    <xf numFmtId="0" fontId="54" fillId="0" borderId="5" xfId="0" applyFont="1" applyBorder="1" applyAlignment="1">
      <alignment horizontal="center" vertical="top" wrapText="1"/>
    </xf>
    <xf numFmtId="0" fontId="56" fillId="0" borderId="4" xfId="0" applyFont="1" applyBorder="1" applyAlignment="1">
      <alignment horizontal="center" vertical="top" wrapText="1"/>
    </xf>
    <xf numFmtId="0" fontId="56" fillId="4" borderId="5" xfId="0" applyFont="1" applyFill="1" applyBorder="1" applyAlignment="1">
      <alignment horizontal="center" wrapText="1"/>
    </xf>
    <xf numFmtId="0" fontId="56" fillId="4" borderId="4" xfId="0" applyFont="1" applyFill="1" applyBorder="1" applyAlignment="1">
      <alignment wrapText="1"/>
    </xf>
    <xf numFmtId="49" fontId="57" fillId="4" borderId="8" xfId="0" applyNumberFormat="1" applyFont="1" applyFill="1" applyBorder="1" applyAlignment="1" applyProtection="1">
      <alignment horizontal="center" vertical="center" wrapText="1"/>
      <protection hidden="1"/>
    </xf>
    <xf numFmtId="0" fontId="21" fillId="0" borderId="6" xfId="0" applyFont="1" applyBorder="1" applyAlignment="1">
      <alignment horizontal="center" vertical="top" wrapText="1"/>
    </xf>
    <xf numFmtId="0" fontId="55" fillId="0" borderId="0" xfId="0" applyFont="1" applyBorder="1" applyAlignment="1">
      <alignment wrapText="1"/>
    </xf>
    <xf numFmtId="0" fontId="21" fillId="0" borderId="0" xfId="0" applyFont="1" applyBorder="1" applyAlignment="1">
      <alignment horizontal="center" vertical="center" wrapText="1"/>
    </xf>
    <xf numFmtId="0" fontId="21" fillId="0" borderId="0" xfId="0" applyFont="1" applyBorder="1" applyAlignment="1">
      <alignment horizontal="left" vertical="center" wrapText="1"/>
    </xf>
    <xf numFmtId="0" fontId="27" fillId="0" borderId="0" xfId="0" applyFont="1" applyBorder="1" applyAlignment="1">
      <alignment vertical="center" wrapText="1"/>
    </xf>
    <xf numFmtId="0" fontId="54" fillId="0" borderId="0" xfId="0" applyFont="1" applyFill="1" applyBorder="1" applyAlignment="1">
      <alignment horizontal="center" vertical="center" wrapText="1"/>
    </xf>
    <xf numFmtId="1" fontId="27" fillId="0" borderId="0" xfId="0" applyNumberFormat="1" applyFont="1" applyFill="1" applyBorder="1" applyAlignment="1" applyProtection="1">
      <alignment horizontal="right" vertical="center" wrapText="1"/>
      <protection locked="0"/>
    </xf>
    <xf numFmtId="0" fontId="21" fillId="0" borderId="36" xfId="0" applyFont="1" applyBorder="1" applyAlignment="1">
      <alignment horizontal="center" vertical="center" wrapText="1"/>
    </xf>
    <xf numFmtId="49" fontId="29" fillId="2" borderId="26" xfId="0" applyNumberFormat="1" applyFont="1" applyFill="1" applyBorder="1" applyAlignment="1" applyProtection="1">
      <alignment horizontal="center" vertical="center" wrapText="1"/>
      <protection hidden="1"/>
    </xf>
    <xf numFmtId="0" fontId="21" fillId="0" borderId="37" xfId="0" applyFont="1" applyBorder="1" applyAlignment="1">
      <alignment horizontal="center" vertical="center" wrapText="1"/>
    </xf>
    <xf numFmtId="49" fontId="59" fillId="8" borderId="26" xfId="0" applyNumberFormat="1" applyFont="1" applyFill="1" applyBorder="1" applyAlignment="1" applyProtection="1">
      <alignment horizontal="center" vertical="center" wrapText="1"/>
      <protection hidden="1"/>
    </xf>
    <xf numFmtId="0" fontId="21" fillId="0" borderId="38" xfId="0" applyFont="1" applyBorder="1" applyAlignment="1">
      <alignment horizontal="center" vertical="center" wrapText="1"/>
    </xf>
    <xf numFmtId="49" fontId="59" fillId="8" borderId="40" xfId="0" applyNumberFormat="1" applyFont="1" applyFill="1" applyBorder="1" applyAlignment="1" applyProtection="1">
      <alignment horizontal="center" vertical="center" wrapText="1"/>
      <protection hidden="1"/>
    </xf>
    <xf numFmtId="0" fontId="20" fillId="0" borderId="0" xfId="0" applyFont="1" applyFill="1"/>
    <xf numFmtId="0" fontId="21" fillId="0" borderId="4" xfId="0" applyFont="1" applyBorder="1" applyAlignment="1">
      <alignment horizontal="center" vertical="center" wrapText="1"/>
    </xf>
    <xf numFmtId="0" fontId="21" fillId="6" borderId="13" xfId="0" applyFont="1" applyFill="1" applyBorder="1" applyAlignment="1">
      <alignment horizontal="center" wrapText="1"/>
    </xf>
    <xf numFmtId="0" fontId="21" fillId="6" borderId="32" xfId="0" applyFont="1" applyFill="1" applyBorder="1" applyAlignment="1">
      <alignment horizontal="center" wrapText="1"/>
    </xf>
    <xf numFmtId="0" fontId="27" fillId="0" borderId="0" xfId="0" applyFont="1" applyFill="1" applyBorder="1" applyAlignment="1">
      <alignment vertical="center" wrapText="1"/>
    </xf>
    <xf numFmtId="0" fontId="15" fillId="0" borderId="1" xfId="0" applyFont="1" applyFill="1" applyBorder="1" applyAlignment="1">
      <alignment horizontal="center"/>
    </xf>
    <xf numFmtId="0" fontId="53" fillId="5" borderId="12" xfId="0" applyFont="1" applyFill="1" applyBorder="1" applyAlignment="1">
      <alignment horizontal="center" vertical="center" wrapText="1"/>
    </xf>
    <xf numFmtId="0" fontId="53" fillId="5" borderId="11" xfId="0" applyFont="1" applyFill="1" applyBorder="1" applyAlignment="1">
      <alignment horizontal="center" vertical="center" wrapText="1"/>
    </xf>
    <xf numFmtId="0" fontId="53" fillId="5" borderId="31" xfId="0" applyFont="1" applyFill="1" applyBorder="1" applyAlignment="1">
      <alignment horizontal="center" vertical="center" wrapText="1"/>
    </xf>
    <xf numFmtId="0" fontId="21" fillId="0" borderId="5" xfId="0" applyFont="1" applyBorder="1" applyAlignment="1">
      <alignment horizontal="left" vertical="center" wrapText="1"/>
    </xf>
    <xf numFmtId="0" fontId="21" fillId="0" borderId="4" xfId="0" applyFont="1" applyBorder="1" applyAlignment="1">
      <alignment horizontal="left" vertical="center" wrapText="1"/>
    </xf>
    <xf numFmtId="0" fontId="21" fillId="0" borderId="30" xfId="0" applyFont="1" applyBorder="1" applyAlignment="1">
      <alignment horizontal="center" vertical="center" textRotation="90" wrapText="1"/>
    </xf>
    <xf numFmtId="0" fontId="55" fillId="0" borderId="30" xfId="0" applyFont="1" applyBorder="1" applyAlignment="1">
      <alignment wrapText="1"/>
    </xf>
    <xf numFmtId="0" fontId="55" fillId="0" borderId="8" xfId="0" applyFont="1" applyBorder="1" applyAlignment="1">
      <alignment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29" xfId="0" applyFont="1" applyBorder="1" applyAlignment="1">
      <alignment horizontal="left" vertical="center" wrapText="1"/>
    </xf>
    <xf numFmtId="0" fontId="21" fillId="0" borderId="3" xfId="0" applyFont="1" applyBorder="1" applyAlignment="1">
      <alignment horizontal="left" vertical="center" wrapText="1"/>
    </xf>
    <xf numFmtId="0" fontId="21" fillId="4" borderId="3"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30"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55" fillId="0" borderId="5" xfId="0" applyFont="1" applyBorder="1" applyAlignment="1">
      <alignment horizontal="left" vertical="center" wrapText="1"/>
    </xf>
    <xf numFmtId="0" fontId="55" fillId="0" borderId="4" xfId="0" applyFont="1" applyBorder="1" applyAlignment="1">
      <alignment horizontal="left" vertical="center" wrapText="1"/>
    </xf>
    <xf numFmtId="0" fontId="21" fillId="6" borderId="12" xfId="0" applyFont="1" applyFill="1" applyBorder="1" applyAlignment="1">
      <alignment horizontal="center" wrapText="1"/>
    </xf>
    <xf numFmtId="0" fontId="21" fillId="6" borderId="32" xfId="0" applyFont="1" applyFill="1" applyBorder="1" applyAlignment="1">
      <alignment horizontal="center" wrapText="1"/>
    </xf>
    <xf numFmtId="0" fontId="21" fillId="6" borderId="13" xfId="0" applyFont="1" applyFill="1" applyBorder="1" applyAlignment="1">
      <alignment horizontal="center" wrapText="1"/>
    </xf>
    <xf numFmtId="0" fontId="21" fillId="6" borderId="6" xfId="0" applyFont="1" applyFill="1" applyBorder="1" applyAlignment="1">
      <alignment horizontal="center" wrapText="1"/>
    </xf>
    <xf numFmtId="0" fontId="21" fillId="6" borderId="29" xfId="0" applyFont="1" applyFill="1" applyBorder="1" applyAlignment="1">
      <alignment horizontal="center" wrapText="1"/>
    </xf>
    <xf numFmtId="0" fontId="55" fillId="0" borderId="5" xfId="0" applyFont="1" applyBorder="1" applyAlignment="1">
      <alignment vertical="center" wrapText="1"/>
    </xf>
    <xf numFmtId="0" fontId="55" fillId="0" borderId="4" xfId="0" applyFont="1" applyBorder="1" applyAlignment="1">
      <alignment vertical="center" wrapText="1"/>
    </xf>
    <xf numFmtId="0" fontId="56" fillId="0" borderId="3" xfId="0" applyFont="1" applyBorder="1" applyAlignment="1">
      <alignment horizontal="left" vertical="center" wrapText="1"/>
    </xf>
    <xf numFmtId="0" fontId="56" fillId="0" borderId="5" xfId="0" applyFont="1" applyBorder="1" applyAlignment="1">
      <alignment horizontal="left" vertical="center" wrapText="1"/>
    </xf>
    <xf numFmtId="0" fontId="56" fillId="0" borderId="4" xfId="0" applyFont="1" applyBorder="1" applyAlignment="1">
      <alignment horizontal="left" vertical="center" wrapText="1"/>
    </xf>
    <xf numFmtId="0" fontId="21" fillId="6" borderId="31" xfId="0" applyFont="1" applyFill="1" applyBorder="1" applyAlignment="1">
      <alignment horizontal="center" wrapText="1"/>
    </xf>
    <xf numFmtId="0" fontId="58"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4" xfId="0" applyFont="1" applyBorder="1" applyAlignment="1">
      <alignment horizontal="left" vertical="center" wrapText="1"/>
    </xf>
    <xf numFmtId="0" fontId="21" fillId="0" borderId="12" xfId="0" applyFont="1" applyBorder="1" applyAlignment="1">
      <alignment horizontal="left" vertical="center" wrapText="1"/>
    </xf>
    <xf numFmtId="0" fontId="55" fillId="0" borderId="11" xfId="0" applyFont="1" applyBorder="1" applyAlignment="1">
      <alignment vertical="center" wrapText="1"/>
    </xf>
    <xf numFmtId="0" fontId="55" fillId="0" borderId="31" xfId="0" applyFont="1" applyBorder="1" applyAlignment="1">
      <alignment vertical="center" wrapText="1"/>
    </xf>
    <xf numFmtId="0" fontId="62" fillId="0" borderId="3" xfId="0" applyFont="1" applyBorder="1" applyAlignment="1">
      <alignment horizontal="left" vertical="center" wrapText="1"/>
    </xf>
    <xf numFmtId="0" fontId="63" fillId="0" borderId="5" xfId="0" applyFont="1" applyBorder="1" applyAlignment="1">
      <alignment vertical="center" wrapText="1"/>
    </xf>
    <xf numFmtId="0" fontId="63" fillId="0" borderId="4" xfId="0" applyFont="1" applyBorder="1" applyAlignment="1">
      <alignment vertical="center" wrapText="1"/>
    </xf>
    <xf numFmtId="0" fontId="21" fillId="4" borderId="4" xfId="0" applyFont="1" applyFill="1" applyBorder="1" applyAlignment="1">
      <alignment horizontal="left" vertical="center" wrapText="1"/>
    </xf>
    <xf numFmtId="0" fontId="42" fillId="0" borderId="4" xfId="0" applyFont="1" applyBorder="1" applyAlignment="1">
      <alignment vertical="center" wrapText="1"/>
    </xf>
    <xf numFmtId="0" fontId="42" fillId="0" borderId="5" xfId="0" applyFont="1" applyBorder="1" applyAlignment="1">
      <alignment vertical="center" wrapText="1"/>
    </xf>
    <xf numFmtId="0" fontId="27" fillId="0" borderId="5" xfId="0" applyFont="1" applyBorder="1" applyAlignment="1">
      <alignment vertical="center" wrapText="1"/>
    </xf>
    <xf numFmtId="0" fontId="27" fillId="0" borderId="4" xfId="0" applyFont="1" applyBorder="1" applyAlignment="1">
      <alignmen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21" fillId="2" borderId="3" xfId="0" applyFont="1" applyFill="1" applyBorder="1" applyAlignment="1">
      <alignment horizontal="left" vertical="center" wrapText="1"/>
    </xf>
    <xf numFmtId="0" fontId="27" fillId="2" borderId="4" xfId="0" applyFont="1" applyFill="1" applyBorder="1" applyAlignment="1">
      <alignment vertical="center" wrapText="1"/>
    </xf>
    <xf numFmtId="0" fontId="61" fillId="0" borderId="3" xfId="0" applyFont="1" applyBorder="1" applyAlignment="1">
      <alignment horizontal="left" vertical="center" wrapText="1"/>
    </xf>
    <xf numFmtId="0" fontId="34" fillId="0" borderId="5" xfId="0" applyFont="1" applyBorder="1" applyAlignment="1">
      <alignment vertical="center" wrapText="1"/>
    </xf>
    <xf numFmtId="0" fontId="34" fillId="0" borderId="4" xfId="0" applyFont="1" applyBorder="1" applyAlignment="1">
      <alignment vertical="center" wrapText="1"/>
    </xf>
    <xf numFmtId="0" fontId="58" fillId="0" borderId="12" xfId="0" applyFont="1" applyBorder="1" applyAlignment="1">
      <alignment horizontal="left" vertical="center" wrapText="1"/>
    </xf>
    <xf numFmtId="0" fontId="42" fillId="0" borderId="11" xfId="0" applyFont="1" applyBorder="1" applyAlignment="1">
      <alignment vertical="center" wrapText="1"/>
    </xf>
    <xf numFmtId="0" fontId="42" fillId="0" borderId="31" xfId="0" applyFont="1" applyBorder="1" applyAlignment="1">
      <alignment vertical="center" wrapText="1"/>
    </xf>
    <xf numFmtId="0" fontId="27" fillId="0" borderId="7" xfId="0" applyFont="1" applyBorder="1" applyAlignment="1">
      <alignment vertical="center" wrapText="1"/>
    </xf>
    <xf numFmtId="0" fontId="27" fillId="0" borderId="29" xfId="0" applyFont="1" applyBorder="1" applyAlignment="1">
      <alignment vertical="center" wrapText="1"/>
    </xf>
    <xf numFmtId="0" fontId="57" fillId="0" borderId="5" xfId="0" applyFont="1" applyBorder="1" applyAlignment="1">
      <alignment vertical="center" wrapText="1"/>
    </xf>
    <xf numFmtId="0" fontId="57" fillId="0" borderId="4" xfId="0" applyFont="1" applyBorder="1" applyAlignment="1">
      <alignment vertical="center" wrapText="1"/>
    </xf>
    <xf numFmtId="0" fontId="21" fillId="6" borderId="12" xfId="0" applyFont="1" applyFill="1" applyBorder="1" applyAlignment="1">
      <alignment horizontal="center" vertical="top" wrapText="1"/>
    </xf>
    <xf numFmtId="0" fontId="21" fillId="6" borderId="31" xfId="0" applyFont="1" applyFill="1" applyBorder="1" applyAlignment="1">
      <alignment horizontal="center" vertical="top" wrapText="1"/>
    </xf>
    <xf numFmtId="0" fontId="21" fillId="6" borderId="13" xfId="0" applyFont="1" applyFill="1" applyBorder="1" applyAlignment="1">
      <alignment horizontal="center" vertical="top" wrapText="1"/>
    </xf>
    <xf numFmtId="0" fontId="21" fillId="6" borderId="32" xfId="0" applyFont="1" applyFill="1" applyBorder="1" applyAlignment="1">
      <alignment horizontal="center" vertical="top" wrapText="1"/>
    </xf>
    <xf numFmtId="0" fontId="56" fillId="4" borderId="3" xfId="0" applyFont="1" applyFill="1" applyBorder="1" applyAlignment="1">
      <alignment horizontal="left" vertical="center" wrapText="1"/>
    </xf>
    <xf numFmtId="0" fontId="57" fillId="4" borderId="5" xfId="0" applyFont="1" applyFill="1" applyBorder="1" applyAlignment="1">
      <alignment horizontal="left" vertical="center" wrapText="1"/>
    </xf>
    <xf numFmtId="0" fontId="56" fillId="4" borderId="5" xfId="0" applyFont="1" applyFill="1" applyBorder="1" applyAlignment="1">
      <alignment horizontal="left" vertical="center" wrapText="1"/>
    </xf>
    <xf numFmtId="0" fontId="56" fillId="4" borderId="4" xfId="0" applyFont="1" applyFill="1" applyBorder="1" applyAlignment="1">
      <alignment horizontal="left"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9" xfId="0" applyFont="1" applyBorder="1" applyAlignment="1">
      <alignment horizontal="left" vertical="center" wrapText="1" indent="1"/>
    </xf>
    <xf numFmtId="0" fontId="27" fillId="0" borderId="39" xfId="0" applyFont="1" applyBorder="1" applyAlignment="1">
      <alignment horizontal="left" vertical="center" wrapText="1" indent="1"/>
    </xf>
    <xf numFmtId="0" fontId="21" fillId="0" borderId="8" xfId="0" applyFont="1" applyBorder="1" applyAlignment="1">
      <alignment horizontal="left" vertical="center" wrapText="1" indent="1"/>
    </xf>
    <xf numFmtId="0" fontId="27" fillId="0" borderId="8" xfId="0" applyFont="1" applyBorder="1" applyAlignment="1">
      <alignment horizontal="left" vertical="center" wrapText="1" indent="1"/>
    </xf>
    <xf numFmtId="0" fontId="21" fillId="0" borderId="1" xfId="0" applyFont="1" applyBorder="1" applyAlignment="1">
      <alignment horizontal="left" vertical="center" wrapText="1" indent="1"/>
    </xf>
    <xf numFmtId="0" fontId="27" fillId="0" borderId="1" xfId="0" applyFont="1" applyBorder="1" applyAlignment="1">
      <alignment horizontal="left" vertical="center" wrapText="1" indent="1"/>
    </xf>
    <xf numFmtId="0" fontId="27" fillId="0" borderId="7" xfId="0" applyFont="1" applyBorder="1" applyAlignment="1">
      <alignment horizontal="left" vertical="center" wrapText="1"/>
    </xf>
    <xf numFmtId="0" fontId="60" fillId="0" borderId="33" xfId="0" applyFont="1" applyBorder="1" applyAlignment="1">
      <alignment horizontal="center" vertical="center"/>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wrapText="1"/>
    </xf>
    <xf numFmtId="0" fontId="4"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left" wrapText="1"/>
    </xf>
    <xf numFmtId="0" fontId="1" fillId="0" borderId="1" xfId="0" applyFont="1" applyBorder="1" applyAlignment="1">
      <alignment horizontal="left"/>
    </xf>
    <xf numFmtId="0" fontId="7" fillId="0" borderId="0" xfId="0" applyFont="1" applyFill="1" applyBorder="1" applyAlignment="1">
      <alignment horizontal="center" vertical="center"/>
    </xf>
    <xf numFmtId="0" fontId="1" fillId="0" borderId="1" xfId="0" applyFont="1" applyFill="1" applyBorder="1" applyAlignment="1">
      <alignment horizontal="left"/>
    </xf>
    <xf numFmtId="49" fontId="15" fillId="0" borderId="1" xfId="0" applyNumberFormat="1" applyFont="1" applyFill="1" applyBorder="1" applyAlignment="1">
      <alignment horizontal="left" vertical="center" wrapText="1"/>
    </xf>
    <xf numFmtId="1"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 fontId="19" fillId="0" borderId="16" xfId="0" applyNumberFormat="1" applyFont="1" applyBorder="1" applyAlignment="1">
      <alignment horizontal="center" vertical="center"/>
    </xf>
    <xf numFmtId="1" fontId="47" fillId="0" borderId="0" xfId="0" applyNumberFormat="1" applyFont="1" applyFill="1" applyAlignment="1">
      <alignment horizontal="center" vertical="center"/>
    </xf>
    <xf numFmtId="0" fontId="1" fillId="0" borderId="0" xfId="0" applyFont="1" applyAlignment="1">
      <alignment horizontal="left" wrapText="1" indent="1"/>
    </xf>
    <xf numFmtId="0" fontId="16" fillId="0" borderId="1" xfId="0" applyFont="1" applyFill="1" applyBorder="1" applyAlignment="1">
      <alignment horizontal="left" vertical="center" wrapText="1" inden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8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topLeftCell="A106" workbookViewId="0">
      <selection activeCell="G113" sqref="G113"/>
    </sheetView>
  </sheetViews>
  <sheetFormatPr defaultRowHeight="35.1" customHeight="1" x14ac:dyDescent="0.2"/>
  <cols>
    <col min="1" max="3" width="9.140625" style="174"/>
    <col min="4" max="4" width="10.28515625" style="174" customWidth="1"/>
    <col min="5" max="5" width="26.7109375" style="174" customWidth="1"/>
    <col min="6" max="6" width="41.85546875" style="174" customWidth="1"/>
    <col min="7" max="7" width="10.140625" style="174" customWidth="1"/>
    <col min="8" max="8" width="21.7109375" style="174" customWidth="1"/>
    <col min="9" max="9" width="9.140625" style="174"/>
    <col min="10" max="10" width="21.7109375" style="174" customWidth="1"/>
    <col min="11" max="16384" width="9.140625" style="174"/>
  </cols>
  <sheetData>
    <row r="1" spans="1:10" ht="35.1" customHeight="1" x14ac:dyDescent="0.2">
      <c r="A1" s="247" t="s">
        <v>258</v>
      </c>
      <c r="B1" s="248"/>
      <c r="C1" s="249"/>
      <c r="D1" s="250" t="s">
        <v>259</v>
      </c>
      <c r="E1" s="250"/>
      <c r="F1" s="250"/>
      <c r="G1" s="250"/>
      <c r="H1" s="250"/>
      <c r="I1" s="250"/>
      <c r="J1" s="251"/>
    </row>
    <row r="2" spans="1:10" ht="35.1" customHeight="1" x14ac:dyDescent="0.2">
      <c r="A2" s="252" t="s">
        <v>260</v>
      </c>
      <c r="B2" s="175">
        <v>1</v>
      </c>
      <c r="C2" s="255" t="s">
        <v>261</v>
      </c>
      <c r="D2" s="256"/>
      <c r="E2" s="256"/>
      <c r="F2" s="256"/>
      <c r="G2" s="256"/>
      <c r="H2" s="257"/>
      <c r="I2" s="176">
        <v>1</v>
      </c>
      <c r="J2" s="177" t="s">
        <v>262</v>
      </c>
    </row>
    <row r="3" spans="1:10" ht="35.1" customHeight="1" x14ac:dyDescent="0.2">
      <c r="A3" s="253"/>
      <c r="B3" s="178">
        <v>2</v>
      </c>
      <c r="C3" s="258" t="s">
        <v>263</v>
      </c>
      <c r="D3" s="250"/>
      <c r="E3" s="250"/>
      <c r="F3" s="250"/>
      <c r="G3" s="250"/>
      <c r="H3" s="251"/>
      <c r="I3" s="176">
        <v>2</v>
      </c>
      <c r="J3" s="177" t="s">
        <v>247</v>
      </c>
    </row>
    <row r="4" spans="1:10" ht="35.1" customHeight="1" x14ac:dyDescent="0.2">
      <c r="A4" s="253"/>
      <c r="B4" s="179" t="s">
        <v>264</v>
      </c>
      <c r="C4" s="258" t="s">
        <v>265</v>
      </c>
      <c r="D4" s="250"/>
      <c r="E4" s="250"/>
      <c r="F4" s="250"/>
      <c r="G4" s="250"/>
      <c r="H4" s="251"/>
      <c r="I4" s="180" t="s">
        <v>264</v>
      </c>
      <c r="J4" s="181"/>
    </row>
    <row r="5" spans="1:10" ht="35.1" customHeight="1" x14ac:dyDescent="0.2">
      <c r="A5" s="253"/>
      <c r="B5" s="179" t="s">
        <v>266</v>
      </c>
      <c r="C5" s="258" t="s">
        <v>267</v>
      </c>
      <c r="D5" s="250"/>
      <c r="E5" s="250"/>
      <c r="F5" s="250"/>
      <c r="G5" s="250"/>
      <c r="H5" s="251"/>
      <c r="I5" s="180" t="s">
        <v>266</v>
      </c>
      <c r="J5" s="181"/>
    </row>
    <row r="6" spans="1:10" ht="35.1" customHeight="1" x14ac:dyDescent="0.25">
      <c r="A6" s="253"/>
      <c r="B6" s="182">
        <v>4</v>
      </c>
      <c r="C6" s="259" t="s">
        <v>268</v>
      </c>
      <c r="D6" s="260"/>
      <c r="E6" s="260"/>
      <c r="F6" s="260"/>
      <c r="G6" s="260"/>
      <c r="H6" s="260"/>
      <c r="I6" s="183"/>
      <c r="J6" s="184"/>
    </row>
    <row r="7" spans="1:10" ht="35.1" customHeight="1" x14ac:dyDescent="0.2">
      <c r="A7" s="253"/>
      <c r="B7" s="185"/>
      <c r="C7" s="186" t="s">
        <v>254</v>
      </c>
      <c r="D7" s="258" t="s">
        <v>269</v>
      </c>
      <c r="E7" s="250"/>
      <c r="F7" s="250"/>
      <c r="G7" s="250"/>
      <c r="H7" s="250"/>
      <c r="I7" s="180" t="s">
        <v>270</v>
      </c>
      <c r="J7" s="177" t="s">
        <v>253</v>
      </c>
    </row>
    <row r="8" spans="1:10" ht="35.1" customHeight="1" x14ac:dyDescent="0.2">
      <c r="A8" s="253"/>
      <c r="B8" s="185"/>
      <c r="C8" s="187" t="s">
        <v>255</v>
      </c>
      <c r="D8" s="258" t="s">
        <v>271</v>
      </c>
      <c r="E8" s="250"/>
      <c r="F8" s="250"/>
      <c r="G8" s="250"/>
      <c r="H8" s="250"/>
      <c r="I8" s="180" t="s">
        <v>272</v>
      </c>
      <c r="J8" s="177" t="s">
        <v>253</v>
      </c>
    </row>
    <row r="9" spans="1:10" ht="35.1" customHeight="1" x14ac:dyDescent="0.2">
      <c r="A9" s="253"/>
      <c r="B9" s="188"/>
      <c r="C9" s="187" t="s">
        <v>256</v>
      </c>
      <c r="D9" s="258" t="s">
        <v>273</v>
      </c>
      <c r="E9" s="250"/>
      <c r="F9" s="250"/>
      <c r="G9" s="250"/>
      <c r="H9" s="251"/>
      <c r="I9" s="180" t="s">
        <v>274</v>
      </c>
      <c r="J9" s="177" t="s">
        <v>253</v>
      </c>
    </row>
    <row r="10" spans="1:10" ht="35.1" customHeight="1" x14ac:dyDescent="0.2">
      <c r="A10" s="253"/>
      <c r="B10" s="261"/>
      <c r="C10" s="187" t="s">
        <v>257</v>
      </c>
      <c r="D10" s="258" t="s">
        <v>275</v>
      </c>
      <c r="E10" s="263"/>
      <c r="F10" s="263"/>
      <c r="G10" s="263"/>
      <c r="H10" s="264"/>
      <c r="I10" s="180" t="s">
        <v>276</v>
      </c>
      <c r="J10" s="189"/>
    </row>
    <row r="11" spans="1:10" ht="35.1" customHeight="1" x14ac:dyDescent="0.2">
      <c r="A11" s="253"/>
      <c r="B11" s="262"/>
      <c r="C11" s="187" t="s">
        <v>277</v>
      </c>
      <c r="D11" s="258" t="s">
        <v>278</v>
      </c>
      <c r="E11" s="250"/>
      <c r="F11" s="250"/>
      <c r="G11" s="250"/>
      <c r="H11" s="251"/>
      <c r="I11" s="190" t="s">
        <v>279</v>
      </c>
      <c r="J11" s="189"/>
    </row>
    <row r="12" spans="1:10" ht="35.1" customHeight="1" x14ac:dyDescent="0.25">
      <c r="A12" s="253"/>
      <c r="B12" s="182">
        <v>5</v>
      </c>
      <c r="C12" s="259" t="s">
        <v>280</v>
      </c>
      <c r="D12" s="260"/>
      <c r="E12" s="260"/>
      <c r="F12" s="260"/>
      <c r="G12" s="260"/>
      <c r="H12" s="184"/>
      <c r="I12" s="265"/>
      <c r="J12" s="266"/>
    </row>
    <row r="13" spans="1:10" ht="35.1" customHeight="1" x14ac:dyDescent="0.2">
      <c r="A13" s="253"/>
      <c r="B13" s="188"/>
      <c r="C13" s="186" t="s">
        <v>254</v>
      </c>
      <c r="D13" s="258" t="s">
        <v>281</v>
      </c>
      <c r="E13" s="250"/>
      <c r="F13" s="251"/>
      <c r="G13" s="180" t="s">
        <v>282</v>
      </c>
      <c r="H13" s="189"/>
      <c r="I13" s="267"/>
      <c r="J13" s="266"/>
    </row>
    <row r="14" spans="1:10" ht="68.25" customHeight="1" x14ac:dyDescent="0.2">
      <c r="A14" s="253"/>
      <c r="B14" s="188"/>
      <c r="C14" s="187" t="s">
        <v>255</v>
      </c>
      <c r="D14" s="258" t="s">
        <v>283</v>
      </c>
      <c r="E14" s="270"/>
      <c r="F14" s="271"/>
      <c r="G14" s="180" t="s">
        <v>284</v>
      </c>
      <c r="H14" s="189"/>
      <c r="I14" s="267"/>
      <c r="J14" s="266"/>
    </row>
    <row r="15" spans="1:10" ht="35.1" customHeight="1" x14ac:dyDescent="0.2">
      <c r="A15" s="253"/>
      <c r="B15" s="188"/>
      <c r="C15" s="187" t="s">
        <v>256</v>
      </c>
      <c r="D15" s="258" t="s">
        <v>285</v>
      </c>
      <c r="E15" s="250"/>
      <c r="F15" s="251"/>
      <c r="G15" s="180" t="s">
        <v>286</v>
      </c>
      <c r="H15" s="189"/>
      <c r="I15" s="267"/>
      <c r="J15" s="266"/>
    </row>
    <row r="16" spans="1:10" ht="35.1" customHeight="1" x14ac:dyDescent="0.2">
      <c r="A16" s="253"/>
      <c r="B16" s="188"/>
      <c r="C16" s="187" t="s">
        <v>257</v>
      </c>
      <c r="D16" s="258" t="s">
        <v>287</v>
      </c>
      <c r="E16" s="263"/>
      <c r="F16" s="264"/>
      <c r="G16" s="180" t="s">
        <v>288</v>
      </c>
      <c r="H16" s="189"/>
      <c r="I16" s="267"/>
      <c r="J16" s="266"/>
    </row>
    <row r="17" spans="1:10" ht="35.1" customHeight="1" x14ac:dyDescent="0.2">
      <c r="A17" s="253"/>
      <c r="B17" s="188"/>
      <c r="C17" s="187" t="s">
        <v>277</v>
      </c>
      <c r="D17" s="258" t="s">
        <v>289</v>
      </c>
      <c r="E17" s="263"/>
      <c r="F17" s="264"/>
      <c r="G17" s="180" t="s">
        <v>290</v>
      </c>
      <c r="H17" s="189"/>
      <c r="I17" s="268"/>
      <c r="J17" s="269"/>
    </row>
    <row r="18" spans="1:10" ht="35.1" customHeight="1" x14ac:dyDescent="0.25">
      <c r="A18" s="253"/>
      <c r="B18" s="188"/>
      <c r="C18" s="191" t="s">
        <v>291</v>
      </c>
      <c r="D18" s="272" t="s">
        <v>292</v>
      </c>
      <c r="E18" s="273"/>
      <c r="F18" s="273"/>
      <c r="G18" s="273"/>
      <c r="H18" s="274"/>
      <c r="I18" s="192" t="s">
        <v>293</v>
      </c>
      <c r="J18" s="193"/>
    </row>
    <row r="19" spans="1:10" ht="35.1" customHeight="1" x14ac:dyDescent="0.2">
      <c r="A19" s="253"/>
      <c r="B19" s="182">
        <v>6</v>
      </c>
      <c r="C19" s="258" t="s">
        <v>294</v>
      </c>
      <c r="D19" s="250"/>
      <c r="E19" s="250"/>
      <c r="F19" s="250"/>
      <c r="G19" s="250"/>
      <c r="H19" s="251"/>
      <c r="I19" s="265"/>
      <c r="J19" s="275"/>
    </row>
    <row r="20" spans="1:10" ht="35.1" customHeight="1" x14ac:dyDescent="0.2">
      <c r="A20" s="253"/>
      <c r="B20" s="188"/>
      <c r="C20" s="186" t="s">
        <v>254</v>
      </c>
      <c r="D20" s="258" t="s">
        <v>295</v>
      </c>
      <c r="E20" s="270"/>
      <c r="F20" s="271"/>
      <c r="G20" s="194" t="s">
        <v>296</v>
      </c>
      <c r="H20" s="195"/>
      <c r="I20" s="267"/>
      <c r="J20" s="266"/>
    </row>
    <row r="21" spans="1:10" ht="35.1" customHeight="1" x14ac:dyDescent="0.2">
      <c r="A21" s="253"/>
      <c r="B21" s="188"/>
      <c r="C21" s="187" t="s">
        <v>255</v>
      </c>
      <c r="D21" s="258" t="s">
        <v>297</v>
      </c>
      <c r="E21" s="270"/>
      <c r="F21" s="271"/>
      <c r="G21" s="180" t="s">
        <v>298</v>
      </c>
      <c r="H21" s="189"/>
      <c r="I21" s="267"/>
      <c r="J21" s="266"/>
    </row>
    <row r="22" spans="1:10" ht="38.25" customHeight="1" x14ac:dyDescent="0.2">
      <c r="A22" s="253"/>
      <c r="B22" s="188"/>
      <c r="C22" s="187" t="s">
        <v>256</v>
      </c>
      <c r="D22" s="258" t="s">
        <v>299</v>
      </c>
      <c r="E22" s="270"/>
      <c r="F22" s="271"/>
      <c r="G22" s="180" t="s">
        <v>300</v>
      </c>
      <c r="H22" s="189"/>
      <c r="I22" s="267"/>
      <c r="J22" s="266"/>
    </row>
    <row r="23" spans="1:10" ht="35.1" customHeight="1" x14ac:dyDescent="0.2">
      <c r="A23" s="253"/>
      <c r="B23" s="188"/>
      <c r="C23" s="187" t="s">
        <v>257</v>
      </c>
      <c r="D23" s="258" t="s">
        <v>301</v>
      </c>
      <c r="E23" s="270"/>
      <c r="F23" s="271"/>
      <c r="G23" s="180" t="s">
        <v>302</v>
      </c>
      <c r="H23" s="189"/>
      <c r="I23" s="267"/>
      <c r="J23" s="266"/>
    </row>
    <row r="24" spans="1:10" ht="35.1" customHeight="1" x14ac:dyDescent="0.2">
      <c r="A24" s="253"/>
      <c r="B24" s="188"/>
      <c r="C24" s="187" t="s">
        <v>277</v>
      </c>
      <c r="D24" s="258" t="s">
        <v>303</v>
      </c>
      <c r="E24" s="263"/>
      <c r="F24" s="264"/>
      <c r="G24" s="180" t="s">
        <v>304</v>
      </c>
      <c r="H24" s="189"/>
      <c r="I24" s="267"/>
      <c r="J24" s="266"/>
    </row>
    <row r="25" spans="1:10" ht="35.1" customHeight="1" x14ac:dyDescent="0.2">
      <c r="A25" s="253"/>
      <c r="B25" s="188"/>
      <c r="C25" s="187" t="s">
        <v>291</v>
      </c>
      <c r="D25" s="258" t="s">
        <v>305</v>
      </c>
      <c r="E25" s="263"/>
      <c r="F25" s="264"/>
      <c r="G25" s="180" t="s">
        <v>306</v>
      </c>
      <c r="H25" s="195"/>
      <c r="I25" s="267"/>
      <c r="J25" s="266"/>
    </row>
    <row r="26" spans="1:10" ht="35.1" customHeight="1" x14ac:dyDescent="0.2">
      <c r="A26" s="253"/>
      <c r="B26" s="188"/>
      <c r="C26" s="187" t="s">
        <v>307</v>
      </c>
      <c r="D26" s="258" t="s">
        <v>308</v>
      </c>
      <c r="E26" s="270"/>
      <c r="F26" s="271"/>
      <c r="G26" s="180" t="s">
        <v>309</v>
      </c>
      <c r="H26" s="189"/>
      <c r="I26" s="267"/>
      <c r="J26" s="266"/>
    </row>
    <row r="27" spans="1:10" ht="35.1" customHeight="1" x14ac:dyDescent="0.2">
      <c r="A27" s="253"/>
      <c r="B27" s="188"/>
      <c r="C27" s="187" t="s">
        <v>310</v>
      </c>
      <c r="D27" s="258" t="s">
        <v>311</v>
      </c>
      <c r="E27" s="270"/>
      <c r="F27" s="271"/>
      <c r="G27" s="180" t="s">
        <v>312</v>
      </c>
      <c r="H27" s="189"/>
      <c r="I27" s="267"/>
      <c r="J27" s="266"/>
    </row>
    <row r="28" spans="1:10" ht="35.1" customHeight="1" x14ac:dyDescent="0.2">
      <c r="A28" s="253"/>
      <c r="B28" s="188"/>
      <c r="C28" s="187" t="s">
        <v>246</v>
      </c>
      <c r="D28" s="258" t="s">
        <v>313</v>
      </c>
      <c r="E28" s="263"/>
      <c r="F28" s="264"/>
      <c r="G28" s="180" t="s">
        <v>314</v>
      </c>
      <c r="H28" s="189"/>
      <c r="I28" s="267"/>
      <c r="J28" s="266"/>
    </row>
    <row r="29" spans="1:10" ht="35.1" customHeight="1" x14ac:dyDescent="0.2">
      <c r="A29" s="253"/>
      <c r="B29" s="188"/>
      <c r="C29" s="187" t="s">
        <v>315</v>
      </c>
      <c r="D29" s="258" t="s">
        <v>316</v>
      </c>
      <c r="E29" s="263"/>
      <c r="F29" s="264"/>
      <c r="G29" s="180" t="s">
        <v>317</v>
      </c>
      <c r="H29" s="189"/>
      <c r="I29" s="267"/>
      <c r="J29" s="266"/>
    </row>
    <row r="30" spans="1:10" ht="64.5" customHeight="1" x14ac:dyDescent="0.2">
      <c r="A30" s="253"/>
      <c r="B30" s="188"/>
      <c r="C30" s="187" t="s">
        <v>318</v>
      </c>
      <c r="D30" s="258" t="s">
        <v>319</v>
      </c>
      <c r="E30" s="263"/>
      <c r="F30" s="264"/>
      <c r="G30" s="180" t="s">
        <v>320</v>
      </c>
      <c r="H30" s="195"/>
      <c r="I30" s="267"/>
      <c r="J30" s="266"/>
    </row>
    <row r="31" spans="1:10" ht="35.1" customHeight="1" x14ac:dyDescent="0.2">
      <c r="A31" s="253"/>
      <c r="B31" s="188"/>
      <c r="C31" s="187" t="s">
        <v>321</v>
      </c>
      <c r="D31" s="258" t="s">
        <v>322</v>
      </c>
      <c r="E31" s="263"/>
      <c r="F31" s="264"/>
      <c r="G31" s="180" t="s">
        <v>323</v>
      </c>
      <c r="H31" s="189"/>
      <c r="I31" s="267"/>
      <c r="J31" s="266"/>
    </row>
    <row r="32" spans="1:10" ht="35.1" customHeight="1" x14ac:dyDescent="0.2">
      <c r="A32" s="253"/>
      <c r="B32" s="188"/>
      <c r="C32" s="187" t="s">
        <v>324</v>
      </c>
      <c r="D32" s="276" t="s">
        <v>325</v>
      </c>
      <c r="E32" s="277"/>
      <c r="F32" s="278"/>
      <c r="G32" s="180" t="s">
        <v>326</v>
      </c>
      <c r="H32" s="189"/>
      <c r="I32" s="267"/>
      <c r="J32" s="266"/>
    </row>
    <row r="33" spans="1:10" ht="35.1" customHeight="1" x14ac:dyDescent="0.2">
      <c r="A33" s="253"/>
      <c r="B33" s="188"/>
      <c r="C33" s="187" t="s">
        <v>327</v>
      </c>
      <c r="D33" s="258" t="s">
        <v>328</v>
      </c>
      <c r="E33" s="263"/>
      <c r="F33" s="264"/>
      <c r="G33" s="180" t="s">
        <v>329</v>
      </c>
      <c r="H33" s="189"/>
      <c r="I33" s="267"/>
      <c r="J33" s="266"/>
    </row>
    <row r="34" spans="1:10" ht="35.1" customHeight="1" x14ac:dyDescent="0.2">
      <c r="A34" s="253"/>
      <c r="B34" s="188"/>
      <c r="C34" s="196" t="s">
        <v>330</v>
      </c>
      <c r="D34" s="279" t="s">
        <v>331</v>
      </c>
      <c r="E34" s="280"/>
      <c r="F34" s="281"/>
      <c r="G34" s="197" t="s">
        <v>332</v>
      </c>
      <c r="H34" s="189"/>
      <c r="I34" s="267"/>
      <c r="J34" s="266"/>
    </row>
    <row r="35" spans="1:10" ht="47.25" customHeight="1" x14ac:dyDescent="0.2">
      <c r="A35" s="253"/>
      <c r="B35" s="188"/>
      <c r="C35" s="187" t="s">
        <v>333</v>
      </c>
      <c r="D35" s="258" t="s">
        <v>334</v>
      </c>
      <c r="E35" s="270"/>
      <c r="F35" s="271"/>
      <c r="G35" s="180" t="s">
        <v>335</v>
      </c>
      <c r="H35" s="189"/>
      <c r="I35" s="267"/>
      <c r="J35" s="266"/>
    </row>
    <row r="36" spans="1:10" ht="41.25" customHeight="1" x14ac:dyDescent="0.25">
      <c r="A36" s="253"/>
      <c r="B36" s="188"/>
      <c r="C36" s="186" t="s">
        <v>336</v>
      </c>
      <c r="D36" s="258" t="s">
        <v>337</v>
      </c>
      <c r="E36" s="270"/>
      <c r="F36" s="271"/>
      <c r="G36" s="180" t="s">
        <v>338</v>
      </c>
      <c r="H36" s="198"/>
      <c r="I36" s="199"/>
      <c r="J36" s="200"/>
    </row>
    <row r="37" spans="1:10" ht="41.25" customHeight="1" x14ac:dyDescent="0.25">
      <c r="A37" s="253"/>
      <c r="B37" s="188"/>
      <c r="C37" s="186" t="s">
        <v>339</v>
      </c>
      <c r="D37" s="282" t="s">
        <v>477</v>
      </c>
      <c r="E37" s="283"/>
      <c r="F37" s="284"/>
      <c r="G37" s="180" t="s">
        <v>341</v>
      </c>
      <c r="H37" s="198"/>
      <c r="I37" s="243"/>
      <c r="J37" s="244"/>
    </row>
    <row r="38" spans="1:10" ht="35.1" customHeight="1" x14ac:dyDescent="0.25">
      <c r="A38" s="253"/>
      <c r="B38" s="188"/>
      <c r="C38" s="186" t="s">
        <v>342</v>
      </c>
      <c r="D38" s="258" t="s">
        <v>340</v>
      </c>
      <c r="E38" s="250"/>
      <c r="F38" s="251"/>
      <c r="G38" s="180" t="s">
        <v>343</v>
      </c>
      <c r="H38" s="198"/>
      <c r="I38" s="268"/>
      <c r="J38" s="269"/>
    </row>
    <row r="39" spans="1:10" ht="35.1" customHeight="1" x14ac:dyDescent="0.2">
      <c r="A39" s="253"/>
      <c r="B39" s="201"/>
      <c r="C39" s="191" t="s">
        <v>471</v>
      </c>
      <c r="D39" s="272" t="s">
        <v>474</v>
      </c>
      <c r="E39" s="273"/>
      <c r="F39" s="273"/>
      <c r="G39" s="273"/>
      <c r="H39" s="274"/>
      <c r="I39" s="202" t="s">
        <v>475</v>
      </c>
      <c r="J39" s="203" t="s">
        <v>344</v>
      </c>
    </row>
    <row r="40" spans="1:10" ht="35.1" customHeight="1" x14ac:dyDescent="0.2">
      <c r="A40" s="253"/>
      <c r="B40" s="182">
        <v>7</v>
      </c>
      <c r="C40" s="259" t="s">
        <v>345</v>
      </c>
      <c r="D40" s="260"/>
      <c r="E40" s="260"/>
      <c r="F40" s="260"/>
      <c r="G40" s="260"/>
      <c r="H40" s="285"/>
      <c r="I40" s="265"/>
      <c r="J40" s="275"/>
    </row>
    <row r="41" spans="1:10" ht="35.1" customHeight="1" x14ac:dyDescent="0.2">
      <c r="A41" s="253"/>
      <c r="B41" s="188"/>
      <c r="C41" s="204" t="s">
        <v>254</v>
      </c>
      <c r="D41" s="276" t="s">
        <v>346</v>
      </c>
      <c r="E41" s="277"/>
      <c r="F41" s="278"/>
      <c r="G41" s="180" t="s">
        <v>347</v>
      </c>
      <c r="H41" s="189"/>
      <c r="I41" s="267"/>
      <c r="J41" s="266"/>
    </row>
    <row r="42" spans="1:10" ht="35.1" customHeight="1" x14ac:dyDescent="0.2">
      <c r="A42" s="253"/>
      <c r="B42" s="188"/>
      <c r="C42" s="204" t="s">
        <v>255</v>
      </c>
      <c r="D42" s="276" t="s">
        <v>348</v>
      </c>
      <c r="E42" s="277"/>
      <c r="F42" s="278"/>
      <c r="G42" s="180" t="s">
        <v>349</v>
      </c>
      <c r="H42" s="195"/>
      <c r="I42" s="267"/>
      <c r="J42" s="266"/>
    </row>
    <row r="43" spans="1:10" ht="35.1" customHeight="1" x14ac:dyDescent="0.2">
      <c r="A43" s="253"/>
      <c r="B43" s="188"/>
      <c r="C43" s="204" t="s">
        <v>256</v>
      </c>
      <c r="D43" s="258" t="s">
        <v>350</v>
      </c>
      <c r="E43" s="270"/>
      <c r="F43" s="271"/>
      <c r="G43" s="180" t="s">
        <v>351</v>
      </c>
      <c r="H43" s="189"/>
      <c r="I43" s="267"/>
      <c r="J43" s="266"/>
    </row>
    <row r="44" spans="1:10" ht="35.1" customHeight="1" x14ac:dyDescent="0.2">
      <c r="A44" s="253"/>
      <c r="B44" s="188"/>
      <c r="C44" s="204" t="s">
        <v>257</v>
      </c>
      <c r="D44" s="258" t="s">
        <v>352</v>
      </c>
      <c r="E44" s="270"/>
      <c r="F44" s="271"/>
      <c r="G44" s="205" t="s">
        <v>353</v>
      </c>
      <c r="H44" s="189"/>
      <c r="I44" s="267"/>
      <c r="J44" s="266"/>
    </row>
    <row r="45" spans="1:10" ht="35.1" customHeight="1" x14ac:dyDescent="0.2">
      <c r="A45" s="253"/>
      <c r="B45" s="188"/>
      <c r="C45" s="204" t="s">
        <v>277</v>
      </c>
      <c r="D45" s="258" t="s">
        <v>354</v>
      </c>
      <c r="E45" s="270"/>
      <c r="F45" s="271"/>
      <c r="G45" s="180" t="s">
        <v>355</v>
      </c>
      <c r="H45" s="189"/>
      <c r="I45" s="267"/>
      <c r="J45" s="266"/>
    </row>
    <row r="46" spans="1:10" ht="35.1" customHeight="1" x14ac:dyDescent="0.2">
      <c r="A46" s="253"/>
      <c r="B46" s="188"/>
      <c r="C46" s="204" t="s">
        <v>291</v>
      </c>
      <c r="D46" s="276" t="s">
        <v>356</v>
      </c>
      <c r="E46" s="277"/>
      <c r="F46" s="278"/>
      <c r="G46" s="180" t="s">
        <v>357</v>
      </c>
      <c r="H46" s="189"/>
      <c r="I46" s="267"/>
      <c r="J46" s="266"/>
    </row>
    <row r="47" spans="1:10" ht="35.1" customHeight="1" x14ac:dyDescent="0.2">
      <c r="A47" s="253"/>
      <c r="B47" s="188"/>
      <c r="C47" s="204" t="s">
        <v>307</v>
      </c>
      <c r="D47" s="258" t="s">
        <v>358</v>
      </c>
      <c r="E47" s="270"/>
      <c r="F47" s="271"/>
      <c r="G47" s="180" t="s">
        <v>359</v>
      </c>
      <c r="H47" s="189"/>
      <c r="I47" s="267"/>
      <c r="J47" s="266"/>
    </row>
    <row r="48" spans="1:10" ht="35.1" customHeight="1" x14ac:dyDescent="0.2">
      <c r="A48" s="253"/>
      <c r="B48" s="188"/>
      <c r="C48" s="204" t="s">
        <v>310</v>
      </c>
      <c r="D48" s="276" t="s">
        <v>360</v>
      </c>
      <c r="E48" s="277"/>
      <c r="F48" s="278"/>
      <c r="G48" s="180" t="s">
        <v>361</v>
      </c>
      <c r="H48" s="189"/>
      <c r="I48" s="267"/>
      <c r="J48" s="266"/>
    </row>
    <row r="49" spans="1:10" ht="35.1" customHeight="1" x14ac:dyDescent="0.2">
      <c r="A49" s="253"/>
      <c r="B49" s="188"/>
      <c r="C49" s="204" t="s">
        <v>246</v>
      </c>
      <c r="D49" s="258" t="s">
        <v>362</v>
      </c>
      <c r="E49" s="250"/>
      <c r="F49" s="251"/>
      <c r="G49" s="180" t="s">
        <v>363</v>
      </c>
      <c r="H49" s="189"/>
      <c r="I49" s="268"/>
      <c r="J49" s="269"/>
    </row>
    <row r="50" spans="1:10" ht="35.1" customHeight="1" x14ac:dyDescent="0.2">
      <c r="A50" s="253"/>
      <c r="B50" s="188"/>
      <c r="C50" s="206" t="s">
        <v>315</v>
      </c>
      <c r="D50" s="272" t="s">
        <v>364</v>
      </c>
      <c r="E50" s="273"/>
      <c r="F50" s="273"/>
      <c r="G50" s="273"/>
      <c r="H50" s="274"/>
      <c r="I50" s="207" t="s">
        <v>365</v>
      </c>
      <c r="J50" s="203" t="s">
        <v>366</v>
      </c>
    </row>
    <row r="51" spans="1:10" ht="35.1" customHeight="1" x14ac:dyDescent="0.2">
      <c r="A51" s="253"/>
      <c r="B51" s="208">
        <v>8</v>
      </c>
      <c r="C51" s="182" t="s">
        <v>367</v>
      </c>
      <c r="D51" s="259" t="s">
        <v>368</v>
      </c>
      <c r="E51" s="260"/>
      <c r="F51" s="260"/>
      <c r="G51" s="260"/>
      <c r="H51" s="285"/>
      <c r="I51" s="265"/>
      <c r="J51" s="275"/>
    </row>
    <row r="52" spans="1:10" ht="35.1" customHeight="1" x14ac:dyDescent="0.2">
      <c r="A52" s="253"/>
      <c r="B52" s="209"/>
      <c r="C52" s="188"/>
      <c r="D52" s="186" t="s">
        <v>254</v>
      </c>
      <c r="E52" s="258" t="s">
        <v>369</v>
      </c>
      <c r="F52" s="271"/>
      <c r="G52" s="194" t="s">
        <v>370</v>
      </c>
      <c r="H52" s="189"/>
      <c r="I52" s="267"/>
      <c r="J52" s="266"/>
    </row>
    <row r="53" spans="1:10" ht="35.1" customHeight="1" x14ac:dyDescent="0.2">
      <c r="A53" s="253"/>
      <c r="B53" s="209"/>
      <c r="C53" s="188"/>
      <c r="D53" s="186" t="s">
        <v>255</v>
      </c>
      <c r="E53" s="276" t="s">
        <v>371</v>
      </c>
      <c r="F53" s="286"/>
      <c r="G53" s="194" t="s">
        <v>372</v>
      </c>
      <c r="H53" s="189"/>
      <c r="I53" s="267"/>
      <c r="J53" s="266"/>
    </row>
    <row r="54" spans="1:10" ht="35.1" customHeight="1" x14ac:dyDescent="0.2">
      <c r="A54" s="253"/>
      <c r="B54" s="209"/>
      <c r="C54" s="188"/>
      <c r="D54" s="186" t="s">
        <v>256</v>
      </c>
      <c r="E54" s="258" t="s">
        <v>373</v>
      </c>
      <c r="F54" s="251"/>
      <c r="G54" s="194" t="s">
        <v>374</v>
      </c>
      <c r="H54" s="189"/>
      <c r="I54" s="267"/>
      <c r="J54" s="266"/>
    </row>
    <row r="55" spans="1:10" ht="35.1" customHeight="1" x14ac:dyDescent="0.2">
      <c r="A55" s="253"/>
      <c r="B55" s="209"/>
      <c r="C55" s="188"/>
      <c r="D55" s="187" t="s">
        <v>257</v>
      </c>
      <c r="E55" s="258" t="s">
        <v>375</v>
      </c>
      <c r="F55" s="271"/>
      <c r="G55" s="180" t="s">
        <v>376</v>
      </c>
      <c r="H55" s="189"/>
      <c r="I55" s="267"/>
      <c r="J55" s="266"/>
    </row>
    <row r="56" spans="1:10" ht="35.1" customHeight="1" x14ac:dyDescent="0.2">
      <c r="A56" s="253"/>
      <c r="B56" s="209"/>
      <c r="C56" s="188"/>
      <c r="D56" s="187" t="s">
        <v>277</v>
      </c>
      <c r="E56" s="276" t="s">
        <v>377</v>
      </c>
      <c r="F56" s="286"/>
      <c r="G56" s="180" t="s">
        <v>378</v>
      </c>
      <c r="H56" s="189"/>
      <c r="I56" s="267"/>
      <c r="J56" s="266"/>
    </row>
    <row r="57" spans="1:10" ht="35.1" customHeight="1" x14ac:dyDescent="0.2">
      <c r="A57" s="253"/>
      <c r="B57" s="209"/>
      <c r="C57" s="188"/>
      <c r="D57" s="187" t="s">
        <v>291</v>
      </c>
      <c r="E57" s="258" t="s">
        <v>379</v>
      </c>
      <c r="F57" s="291"/>
      <c r="G57" s="180" t="s">
        <v>380</v>
      </c>
      <c r="H57" s="189"/>
      <c r="I57" s="267"/>
      <c r="J57" s="266"/>
    </row>
    <row r="58" spans="1:10" ht="35.1" customHeight="1" x14ac:dyDescent="0.2">
      <c r="A58" s="253"/>
      <c r="B58" s="209"/>
      <c r="C58" s="188"/>
      <c r="D58" s="187" t="s">
        <v>307</v>
      </c>
      <c r="E58" s="258" t="s">
        <v>381</v>
      </c>
      <c r="F58" s="291"/>
      <c r="G58" s="180" t="s">
        <v>382</v>
      </c>
      <c r="H58" s="189"/>
      <c r="I58" s="267"/>
      <c r="J58" s="266"/>
    </row>
    <row r="59" spans="1:10" ht="35.1" customHeight="1" x14ac:dyDescent="0.2">
      <c r="A59" s="253"/>
      <c r="B59" s="209"/>
      <c r="C59" s="188"/>
      <c r="D59" s="187" t="s">
        <v>310</v>
      </c>
      <c r="E59" s="292" t="s">
        <v>383</v>
      </c>
      <c r="F59" s="293"/>
      <c r="G59" s="180" t="s">
        <v>384</v>
      </c>
      <c r="H59" s="189"/>
      <c r="I59" s="267"/>
      <c r="J59" s="266"/>
    </row>
    <row r="60" spans="1:10" ht="35.1" customHeight="1" x14ac:dyDescent="0.2">
      <c r="A60" s="253"/>
      <c r="B60" s="209"/>
      <c r="C60" s="188"/>
      <c r="D60" s="187" t="s">
        <v>246</v>
      </c>
      <c r="E60" s="258" t="s">
        <v>340</v>
      </c>
      <c r="F60" s="291"/>
      <c r="G60" s="180" t="s">
        <v>385</v>
      </c>
      <c r="H60" s="189"/>
      <c r="I60" s="268"/>
      <c r="J60" s="269"/>
    </row>
    <row r="61" spans="1:10" ht="35.1" customHeight="1" x14ac:dyDescent="0.2">
      <c r="A61" s="253"/>
      <c r="B61" s="209"/>
      <c r="C61" s="201"/>
      <c r="D61" s="191" t="s">
        <v>315</v>
      </c>
      <c r="E61" s="272" t="s">
        <v>386</v>
      </c>
      <c r="F61" s="273"/>
      <c r="G61" s="273"/>
      <c r="H61" s="274"/>
      <c r="I61" s="207" t="s">
        <v>387</v>
      </c>
      <c r="J61" s="203" t="s">
        <v>156</v>
      </c>
    </row>
    <row r="62" spans="1:10" ht="35.1" customHeight="1" x14ac:dyDescent="0.2">
      <c r="A62" s="253"/>
      <c r="B62" s="188"/>
      <c r="C62" s="186" t="s">
        <v>388</v>
      </c>
      <c r="D62" s="258" t="s">
        <v>389</v>
      </c>
      <c r="E62" s="270"/>
      <c r="F62" s="270"/>
      <c r="G62" s="270"/>
      <c r="H62" s="271"/>
      <c r="I62" s="178" t="s">
        <v>390</v>
      </c>
      <c r="J62" s="210" t="s">
        <v>391</v>
      </c>
    </row>
    <row r="63" spans="1:10" ht="35.1" customHeight="1" x14ac:dyDescent="0.2">
      <c r="A63" s="253"/>
      <c r="B63" s="182">
        <v>9</v>
      </c>
      <c r="C63" s="250" t="s">
        <v>392</v>
      </c>
      <c r="D63" s="263"/>
      <c r="E63" s="263"/>
      <c r="F63" s="263"/>
      <c r="G63" s="263"/>
      <c r="H63" s="264"/>
      <c r="I63" s="265"/>
      <c r="J63" s="275"/>
    </row>
    <row r="64" spans="1:10" ht="35.1" customHeight="1" x14ac:dyDescent="0.2">
      <c r="A64" s="253"/>
      <c r="B64" s="188"/>
      <c r="C64" s="186" t="s">
        <v>254</v>
      </c>
      <c r="D64" s="276" t="s">
        <v>393</v>
      </c>
      <c r="E64" s="287"/>
      <c r="F64" s="286"/>
      <c r="G64" s="211" t="s">
        <v>394</v>
      </c>
      <c r="H64" s="189"/>
      <c r="I64" s="267"/>
      <c r="J64" s="266"/>
    </row>
    <row r="65" spans="1:10" ht="45" customHeight="1" x14ac:dyDescent="0.2">
      <c r="A65" s="253"/>
      <c r="B65" s="188"/>
      <c r="C65" s="187" t="s">
        <v>255</v>
      </c>
      <c r="D65" s="276" t="s">
        <v>395</v>
      </c>
      <c r="E65" s="287"/>
      <c r="F65" s="286"/>
      <c r="G65" s="176" t="s">
        <v>396</v>
      </c>
      <c r="H65" s="189"/>
      <c r="I65" s="267"/>
      <c r="J65" s="266"/>
    </row>
    <row r="66" spans="1:10" ht="35.1" customHeight="1" x14ac:dyDescent="0.2">
      <c r="A66" s="253"/>
      <c r="B66" s="188"/>
      <c r="C66" s="187" t="s">
        <v>256</v>
      </c>
      <c r="D66" s="276" t="s">
        <v>397</v>
      </c>
      <c r="E66" s="277"/>
      <c r="F66" s="278"/>
      <c r="G66" s="176" t="s">
        <v>398</v>
      </c>
      <c r="H66" s="189"/>
      <c r="I66" s="267"/>
      <c r="J66" s="266"/>
    </row>
    <row r="67" spans="1:10" ht="45.75" customHeight="1" x14ac:dyDescent="0.2">
      <c r="A67" s="253"/>
      <c r="B67" s="188"/>
      <c r="C67" s="242" t="s">
        <v>257</v>
      </c>
      <c r="D67" s="258" t="s">
        <v>399</v>
      </c>
      <c r="E67" s="288"/>
      <c r="F67" s="289"/>
      <c r="G67" s="176" t="s">
        <v>400</v>
      </c>
      <c r="H67" s="189"/>
      <c r="I67" s="267"/>
      <c r="J67" s="266"/>
    </row>
    <row r="68" spans="1:10" ht="44.25" customHeight="1" x14ac:dyDescent="0.2">
      <c r="A68" s="253"/>
      <c r="B68" s="188"/>
      <c r="C68" s="187" t="s">
        <v>277</v>
      </c>
      <c r="D68" s="294" t="s">
        <v>476</v>
      </c>
      <c r="E68" s="295"/>
      <c r="F68" s="296"/>
      <c r="G68" s="176" t="s">
        <v>401</v>
      </c>
      <c r="H68" s="189"/>
      <c r="I68" s="267"/>
      <c r="J68" s="266"/>
    </row>
    <row r="69" spans="1:10" ht="35.1" customHeight="1" x14ac:dyDescent="0.2">
      <c r="A69" s="253"/>
      <c r="B69" s="188"/>
      <c r="C69" s="187" t="s">
        <v>291</v>
      </c>
      <c r="D69" s="258" t="s">
        <v>340</v>
      </c>
      <c r="E69" s="290"/>
      <c r="F69" s="291"/>
      <c r="G69" s="176" t="s">
        <v>402</v>
      </c>
      <c r="H69" s="189"/>
      <c r="I69" s="268"/>
      <c r="J69" s="269"/>
    </row>
    <row r="70" spans="1:10" ht="35.1" customHeight="1" x14ac:dyDescent="0.2">
      <c r="A70" s="253"/>
      <c r="B70" s="188"/>
      <c r="C70" s="191" t="s">
        <v>307</v>
      </c>
      <c r="D70" s="272" t="s">
        <v>472</v>
      </c>
      <c r="E70" s="273"/>
      <c r="F70" s="273"/>
      <c r="G70" s="273"/>
      <c r="H70" s="274"/>
      <c r="I70" s="212" t="s">
        <v>473</v>
      </c>
      <c r="J70" s="203" t="s">
        <v>403</v>
      </c>
    </row>
    <row r="71" spans="1:10" ht="35.1" customHeight="1" x14ac:dyDescent="0.2">
      <c r="A71" s="253"/>
      <c r="B71" s="182">
        <v>10</v>
      </c>
      <c r="C71" s="250" t="s">
        <v>404</v>
      </c>
      <c r="D71" s="270"/>
      <c r="E71" s="270"/>
      <c r="F71" s="270"/>
      <c r="G71" s="270"/>
      <c r="H71" s="270"/>
      <c r="I71" s="265"/>
      <c r="J71" s="275"/>
    </row>
    <row r="72" spans="1:10" ht="35.1" customHeight="1" x14ac:dyDescent="0.2">
      <c r="A72" s="253"/>
      <c r="B72" s="188"/>
      <c r="C72" s="213" t="s">
        <v>254</v>
      </c>
      <c r="D72" s="297" t="s">
        <v>405</v>
      </c>
      <c r="E72" s="298"/>
      <c r="F72" s="299"/>
      <c r="G72" s="214" t="s">
        <v>406</v>
      </c>
      <c r="H72" s="215"/>
      <c r="I72" s="267"/>
      <c r="J72" s="266"/>
    </row>
    <row r="73" spans="1:10" ht="45.75" customHeight="1" x14ac:dyDescent="0.2">
      <c r="A73" s="253"/>
      <c r="B73" s="188"/>
      <c r="C73" s="187" t="s">
        <v>255</v>
      </c>
      <c r="D73" s="258" t="s">
        <v>407</v>
      </c>
      <c r="E73" s="288"/>
      <c r="F73" s="289"/>
      <c r="G73" s="180" t="s">
        <v>408</v>
      </c>
      <c r="H73" s="198"/>
      <c r="I73" s="267"/>
      <c r="J73" s="266"/>
    </row>
    <row r="74" spans="1:10" ht="35.1" customHeight="1" x14ac:dyDescent="0.2">
      <c r="A74" s="253"/>
      <c r="B74" s="188"/>
      <c r="C74" s="186" t="s">
        <v>256</v>
      </c>
      <c r="D74" s="255" t="s">
        <v>409</v>
      </c>
      <c r="E74" s="300"/>
      <c r="F74" s="301"/>
      <c r="G74" s="194" t="s">
        <v>410</v>
      </c>
      <c r="H74" s="216"/>
      <c r="I74" s="267"/>
      <c r="J74" s="266"/>
    </row>
    <row r="75" spans="1:10" ht="49.5" customHeight="1" x14ac:dyDescent="0.2">
      <c r="A75" s="253"/>
      <c r="B75" s="188"/>
      <c r="C75" s="187" t="s">
        <v>257</v>
      </c>
      <c r="D75" s="258" t="s">
        <v>411</v>
      </c>
      <c r="E75" s="288"/>
      <c r="F75" s="289"/>
      <c r="G75" s="180" t="s">
        <v>412</v>
      </c>
      <c r="H75" s="198"/>
      <c r="I75" s="267"/>
      <c r="J75" s="266"/>
    </row>
    <row r="76" spans="1:10" ht="63.75" customHeight="1" x14ac:dyDescent="0.2">
      <c r="A76" s="253"/>
      <c r="B76" s="188"/>
      <c r="C76" s="187" t="s">
        <v>277</v>
      </c>
      <c r="D76" s="258" t="s">
        <v>413</v>
      </c>
      <c r="E76" s="288"/>
      <c r="F76" s="289"/>
      <c r="G76" s="180" t="s">
        <v>414</v>
      </c>
      <c r="H76" s="198"/>
      <c r="I76" s="267"/>
      <c r="J76" s="266"/>
    </row>
    <row r="77" spans="1:10" ht="35.1" customHeight="1" x14ac:dyDescent="0.2">
      <c r="A77" s="253"/>
      <c r="B77" s="188"/>
      <c r="C77" s="187" t="s">
        <v>291</v>
      </c>
      <c r="D77" s="258" t="s">
        <v>415</v>
      </c>
      <c r="E77" s="288"/>
      <c r="F77" s="289"/>
      <c r="G77" s="180" t="s">
        <v>416</v>
      </c>
      <c r="H77" s="198"/>
      <c r="I77" s="267"/>
      <c r="J77" s="266"/>
    </row>
    <row r="78" spans="1:10" ht="35.1" customHeight="1" x14ac:dyDescent="0.25">
      <c r="A78" s="253"/>
      <c r="B78" s="188"/>
      <c r="C78" s="187" t="s">
        <v>307</v>
      </c>
      <c r="D78" s="258" t="s">
        <v>417</v>
      </c>
      <c r="E78" s="288"/>
      <c r="F78" s="289"/>
      <c r="G78" s="217" t="s">
        <v>418</v>
      </c>
      <c r="H78" s="198"/>
      <c r="I78" s="218"/>
      <c r="J78" s="219"/>
    </row>
    <row r="79" spans="1:10" ht="35.1" customHeight="1" x14ac:dyDescent="0.2">
      <c r="A79" s="253"/>
      <c r="B79" s="201"/>
      <c r="C79" s="191" t="s">
        <v>310</v>
      </c>
      <c r="D79" s="272" t="s">
        <v>419</v>
      </c>
      <c r="E79" s="302"/>
      <c r="F79" s="302"/>
      <c r="G79" s="302"/>
      <c r="H79" s="303"/>
      <c r="I79" s="220" t="s">
        <v>420</v>
      </c>
      <c r="J79" s="210" t="s">
        <v>421</v>
      </c>
    </row>
    <row r="80" spans="1:10" ht="35.1" customHeight="1" x14ac:dyDescent="0.2">
      <c r="A80" s="253"/>
      <c r="B80" s="182">
        <v>11</v>
      </c>
      <c r="C80" s="250" t="s">
        <v>422</v>
      </c>
      <c r="D80" s="270"/>
      <c r="E80" s="270"/>
      <c r="F80" s="270"/>
      <c r="G80" s="270"/>
      <c r="H80" s="270"/>
      <c r="I80" s="304"/>
      <c r="J80" s="305"/>
    </row>
    <row r="81" spans="1:10" ht="35.1" customHeight="1" x14ac:dyDescent="0.2">
      <c r="A81" s="253"/>
      <c r="B81" s="188"/>
      <c r="C81" s="221" t="s">
        <v>254</v>
      </c>
      <c r="D81" s="276" t="s">
        <v>405</v>
      </c>
      <c r="E81" s="287"/>
      <c r="F81" s="286"/>
      <c r="G81" s="211" t="s">
        <v>423</v>
      </c>
      <c r="H81" s="216"/>
      <c r="I81" s="306"/>
      <c r="J81" s="307"/>
    </row>
    <row r="82" spans="1:10" ht="43.5" customHeight="1" x14ac:dyDescent="0.2">
      <c r="A82" s="253"/>
      <c r="B82" s="188"/>
      <c r="C82" s="222" t="s">
        <v>255</v>
      </c>
      <c r="D82" s="258" t="s">
        <v>407</v>
      </c>
      <c r="E82" s="270"/>
      <c r="F82" s="271"/>
      <c r="G82" s="176" t="s">
        <v>424</v>
      </c>
      <c r="H82" s="198"/>
      <c r="I82" s="306"/>
      <c r="J82" s="307"/>
    </row>
    <row r="83" spans="1:10" ht="35.1" customHeight="1" x14ac:dyDescent="0.2">
      <c r="A83" s="253"/>
      <c r="B83" s="188"/>
      <c r="C83" s="222" t="s">
        <v>256</v>
      </c>
      <c r="D83" s="276" t="s">
        <v>409</v>
      </c>
      <c r="E83" s="287"/>
      <c r="F83" s="286"/>
      <c r="G83" s="176" t="s">
        <v>425</v>
      </c>
      <c r="H83" s="198"/>
      <c r="I83" s="306"/>
      <c r="J83" s="307"/>
    </row>
    <row r="84" spans="1:10" ht="50.25" customHeight="1" x14ac:dyDescent="0.2">
      <c r="A84" s="253"/>
      <c r="B84" s="188"/>
      <c r="C84" s="222" t="s">
        <v>257</v>
      </c>
      <c r="D84" s="258" t="s">
        <v>411</v>
      </c>
      <c r="E84" s="270"/>
      <c r="F84" s="271"/>
      <c r="G84" s="176" t="s">
        <v>426</v>
      </c>
      <c r="H84" s="198"/>
      <c r="I84" s="306"/>
      <c r="J84" s="307"/>
    </row>
    <row r="85" spans="1:10" ht="55.5" customHeight="1" x14ac:dyDescent="0.2">
      <c r="A85" s="253"/>
      <c r="B85" s="188"/>
      <c r="C85" s="222" t="s">
        <v>277</v>
      </c>
      <c r="D85" s="258" t="s">
        <v>413</v>
      </c>
      <c r="E85" s="270"/>
      <c r="F85" s="271"/>
      <c r="G85" s="176" t="s">
        <v>427</v>
      </c>
      <c r="H85" s="198"/>
      <c r="I85" s="306"/>
      <c r="J85" s="307"/>
    </row>
    <row r="86" spans="1:10" ht="35.1" customHeight="1" x14ac:dyDescent="0.2">
      <c r="A86" s="253"/>
      <c r="B86" s="188"/>
      <c r="C86" s="222" t="s">
        <v>291</v>
      </c>
      <c r="D86" s="258" t="s">
        <v>415</v>
      </c>
      <c r="E86" s="270"/>
      <c r="F86" s="271"/>
      <c r="G86" s="176" t="s">
        <v>428</v>
      </c>
      <c r="H86" s="198"/>
      <c r="I86" s="306"/>
      <c r="J86" s="307"/>
    </row>
    <row r="87" spans="1:10" ht="35.1" customHeight="1" x14ac:dyDescent="0.25">
      <c r="A87" s="253"/>
      <c r="B87" s="188"/>
      <c r="C87" s="222" t="s">
        <v>307</v>
      </c>
      <c r="D87" s="258" t="s">
        <v>417</v>
      </c>
      <c r="E87" s="288"/>
      <c r="F87" s="289"/>
      <c r="G87" s="223" t="s">
        <v>429</v>
      </c>
      <c r="H87" s="198"/>
      <c r="I87" s="218"/>
      <c r="J87" s="219"/>
    </row>
    <row r="88" spans="1:10" ht="35.1" customHeight="1" x14ac:dyDescent="0.2">
      <c r="A88" s="253"/>
      <c r="B88" s="201"/>
      <c r="C88" s="224" t="s">
        <v>310</v>
      </c>
      <c r="D88" s="272" t="s">
        <v>430</v>
      </c>
      <c r="E88" s="302"/>
      <c r="F88" s="302"/>
      <c r="G88" s="302"/>
      <c r="H88" s="303"/>
      <c r="I88" s="202" t="s">
        <v>431</v>
      </c>
      <c r="J88" s="203" t="s">
        <v>432</v>
      </c>
    </row>
    <row r="89" spans="1:10" ht="35.1" customHeight="1" x14ac:dyDescent="0.2">
      <c r="A89" s="253"/>
      <c r="B89" s="182">
        <v>12</v>
      </c>
      <c r="C89" s="250" t="s">
        <v>433</v>
      </c>
      <c r="D89" s="263"/>
      <c r="E89" s="263"/>
      <c r="F89" s="263"/>
      <c r="G89" s="263"/>
      <c r="H89" s="264"/>
      <c r="I89" s="265"/>
      <c r="J89" s="275"/>
    </row>
    <row r="90" spans="1:10" ht="35.1" customHeight="1" x14ac:dyDescent="0.2">
      <c r="A90" s="253"/>
      <c r="B90" s="188"/>
      <c r="C90" s="186" t="s">
        <v>254</v>
      </c>
      <c r="D90" s="258" t="s">
        <v>434</v>
      </c>
      <c r="E90" s="263"/>
      <c r="F90" s="264"/>
      <c r="G90" s="175" t="s">
        <v>435</v>
      </c>
      <c r="H90" s="195"/>
      <c r="I90" s="267"/>
      <c r="J90" s="266"/>
    </row>
    <row r="91" spans="1:10" ht="35.1" customHeight="1" x14ac:dyDescent="0.2">
      <c r="A91" s="253"/>
      <c r="B91" s="188"/>
      <c r="C91" s="187" t="s">
        <v>255</v>
      </c>
      <c r="D91" s="258" t="s">
        <v>248</v>
      </c>
      <c r="E91" s="263"/>
      <c r="F91" s="264"/>
      <c r="G91" s="178" t="s">
        <v>436</v>
      </c>
      <c r="H91" s="189"/>
      <c r="I91" s="267"/>
      <c r="J91" s="266"/>
    </row>
    <row r="92" spans="1:10" ht="35.1" customHeight="1" x14ac:dyDescent="0.2">
      <c r="A92" s="253"/>
      <c r="B92" s="188"/>
      <c r="C92" s="187" t="s">
        <v>256</v>
      </c>
      <c r="D92" s="258" t="s">
        <v>437</v>
      </c>
      <c r="E92" s="263"/>
      <c r="F92" s="264"/>
      <c r="G92" s="178" t="s">
        <v>438</v>
      </c>
      <c r="H92" s="189"/>
      <c r="I92" s="267"/>
      <c r="J92" s="266"/>
    </row>
    <row r="93" spans="1:10" ht="35.1" customHeight="1" x14ac:dyDescent="0.2">
      <c r="A93" s="253"/>
      <c r="B93" s="188"/>
      <c r="C93" s="187" t="s">
        <v>257</v>
      </c>
      <c r="D93" s="258" t="s">
        <v>249</v>
      </c>
      <c r="E93" s="250"/>
      <c r="F93" s="251"/>
      <c r="G93" s="178" t="s">
        <v>439</v>
      </c>
      <c r="H93" s="189"/>
      <c r="I93" s="267"/>
      <c r="J93" s="266"/>
    </row>
    <row r="94" spans="1:10" ht="35.1" customHeight="1" x14ac:dyDescent="0.2">
      <c r="A94" s="253"/>
      <c r="B94" s="188"/>
      <c r="C94" s="187" t="s">
        <v>277</v>
      </c>
      <c r="D94" s="258" t="s">
        <v>250</v>
      </c>
      <c r="E94" s="250"/>
      <c r="F94" s="251"/>
      <c r="G94" s="178" t="s">
        <v>440</v>
      </c>
      <c r="H94" s="189"/>
      <c r="I94" s="267"/>
      <c r="J94" s="266"/>
    </row>
    <row r="95" spans="1:10" ht="35.1" customHeight="1" x14ac:dyDescent="0.2">
      <c r="A95" s="253"/>
      <c r="B95" s="188"/>
      <c r="C95" s="187" t="s">
        <v>291</v>
      </c>
      <c r="D95" s="258" t="s">
        <v>251</v>
      </c>
      <c r="E95" s="250"/>
      <c r="F95" s="251"/>
      <c r="G95" s="178" t="s">
        <v>441</v>
      </c>
      <c r="H95" s="189"/>
      <c r="I95" s="267"/>
      <c r="J95" s="266"/>
    </row>
    <row r="96" spans="1:10" ht="35.1" customHeight="1" x14ac:dyDescent="0.2">
      <c r="A96" s="253"/>
      <c r="B96" s="188"/>
      <c r="C96" s="187" t="s">
        <v>307</v>
      </c>
      <c r="D96" s="258" t="s">
        <v>252</v>
      </c>
      <c r="E96" s="250"/>
      <c r="F96" s="251"/>
      <c r="G96" s="178" t="s">
        <v>442</v>
      </c>
      <c r="H96" s="189"/>
      <c r="I96" s="267"/>
      <c r="J96" s="266"/>
    </row>
    <row r="97" spans="1:11" ht="35.1" customHeight="1" x14ac:dyDescent="0.2">
      <c r="A97" s="253"/>
      <c r="B97" s="188"/>
      <c r="C97" s="187" t="s">
        <v>310</v>
      </c>
      <c r="D97" s="258" t="s">
        <v>443</v>
      </c>
      <c r="E97" s="263"/>
      <c r="F97" s="264"/>
      <c r="G97" s="178" t="s">
        <v>444</v>
      </c>
      <c r="H97" s="189"/>
      <c r="I97" s="268"/>
      <c r="J97" s="269"/>
    </row>
    <row r="98" spans="1:11" ht="35.1" customHeight="1" x14ac:dyDescent="0.25">
      <c r="A98" s="253"/>
      <c r="B98" s="201"/>
      <c r="C98" s="191" t="s">
        <v>246</v>
      </c>
      <c r="D98" s="308" t="s">
        <v>445</v>
      </c>
      <c r="E98" s="309"/>
      <c r="F98" s="309"/>
      <c r="G98" s="225"/>
      <c r="H98" s="226"/>
      <c r="I98" s="207" t="s">
        <v>446</v>
      </c>
      <c r="J98" s="227"/>
    </row>
    <row r="99" spans="1:11" ht="35.1" customHeight="1" x14ac:dyDescent="0.2">
      <c r="A99" s="253"/>
      <c r="B99" s="175">
        <v>13</v>
      </c>
      <c r="C99" s="308" t="s">
        <v>447</v>
      </c>
      <c r="D99" s="310"/>
      <c r="E99" s="310"/>
      <c r="F99" s="310"/>
      <c r="G99" s="310"/>
      <c r="H99" s="311"/>
      <c r="I99" s="180">
        <v>13</v>
      </c>
      <c r="J99" s="227"/>
    </row>
    <row r="100" spans="1:11" ht="35.1" customHeight="1" x14ac:dyDescent="0.2">
      <c r="A100" s="253"/>
      <c r="B100" s="228"/>
      <c r="C100" s="312" t="s">
        <v>254</v>
      </c>
      <c r="D100" s="313"/>
      <c r="E100" s="258" t="s">
        <v>448</v>
      </c>
      <c r="F100" s="250"/>
      <c r="G100" s="250"/>
      <c r="H100" s="251"/>
      <c r="I100" s="180" t="s">
        <v>449</v>
      </c>
      <c r="J100" s="189"/>
    </row>
    <row r="101" spans="1:11" ht="35.1" customHeight="1" x14ac:dyDescent="0.2">
      <c r="A101" s="253"/>
      <c r="B101" s="228"/>
      <c r="C101" s="312" t="s">
        <v>255</v>
      </c>
      <c r="D101" s="313"/>
      <c r="E101" s="258" t="s">
        <v>450</v>
      </c>
      <c r="F101" s="250"/>
      <c r="G101" s="250"/>
      <c r="H101" s="251"/>
      <c r="I101" s="180" t="s">
        <v>451</v>
      </c>
      <c r="J101" s="189"/>
    </row>
    <row r="102" spans="1:11" ht="35.1" customHeight="1" x14ac:dyDescent="0.2">
      <c r="A102" s="253"/>
      <c r="B102" s="178">
        <v>14</v>
      </c>
      <c r="C102" s="255" t="s">
        <v>452</v>
      </c>
      <c r="D102" s="320"/>
      <c r="E102" s="290"/>
      <c r="F102" s="290"/>
      <c r="G102" s="290"/>
      <c r="H102" s="291"/>
      <c r="I102" s="180">
        <v>14</v>
      </c>
      <c r="J102" s="189"/>
    </row>
    <row r="103" spans="1:11" ht="36.75" customHeight="1" x14ac:dyDescent="0.2">
      <c r="A103" s="253"/>
      <c r="B103" s="178">
        <v>15</v>
      </c>
      <c r="C103" s="258" t="s">
        <v>453</v>
      </c>
      <c r="D103" s="288"/>
      <c r="E103" s="288"/>
      <c r="F103" s="288"/>
      <c r="G103" s="288"/>
      <c r="H103" s="289"/>
      <c r="I103" s="180">
        <v>15</v>
      </c>
      <c r="J103" s="189"/>
    </row>
    <row r="104" spans="1:11" ht="36.75" customHeight="1" x14ac:dyDescent="0.2">
      <c r="A104" s="253"/>
      <c r="B104" s="178">
        <v>16</v>
      </c>
      <c r="C104" s="258" t="s">
        <v>454</v>
      </c>
      <c r="D104" s="288"/>
      <c r="E104" s="288"/>
      <c r="F104" s="288"/>
      <c r="G104" s="288"/>
      <c r="H104" s="289"/>
      <c r="I104" s="180">
        <v>16</v>
      </c>
      <c r="J104" s="189"/>
    </row>
    <row r="105" spans="1:11" ht="35.1" customHeight="1" x14ac:dyDescent="0.2">
      <c r="A105" s="254"/>
      <c r="B105" s="178">
        <v>17</v>
      </c>
      <c r="C105" s="258" t="s">
        <v>468</v>
      </c>
      <c r="D105" s="250"/>
      <c r="E105" s="250"/>
      <c r="F105" s="250"/>
      <c r="G105" s="250"/>
      <c r="H105" s="251"/>
      <c r="I105" s="180">
        <v>17</v>
      </c>
      <c r="J105" s="189"/>
    </row>
    <row r="106" spans="1:11" ht="35.1" customHeight="1" x14ac:dyDescent="0.2">
      <c r="A106" s="229"/>
      <c r="B106" s="230"/>
      <c r="C106" s="231"/>
      <c r="D106" s="232"/>
      <c r="E106" s="232"/>
      <c r="F106" s="232"/>
      <c r="G106" s="232"/>
      <c r="H106" s="245"/>
      <c r="I106" s="233"/>
      <c r="J106" s="234"/>
      <c r="K106" s="241"/>
    </row>
    <row r="107" spans="1:11" ht="35.1" customHeight="1" thickBot="1" x14ac:dyDescent="0.25">
      <c r="A107" s="229"/>
      <c r="B107" s="230"/>
      <c r="C107" s="231"/>
      <c r="D107" s="232"/>
      <c r="E107" s="232"/>
      <c r="F107" s="232"/>
      <c r="G107" s="232"/>
      <c r="H107" s="232"/>
      <c r="I107" s="233"/>
      <c r="J107" s="234"/>
    </row>
    <row r="108" spans="1:11" ht="35.1" customHeight="1" thickBot="1" x14ac:dyDescent="0.25">
      <c r="B108" s="321" t="s">
        <v>455</v>
      </c>
      <c r="C108" s="322"/>
      <c r="D108" s="322"/>
      <c r="E108" s="322"/>
      <c r="F108" s="322"/>
      <c r="G108" s="323"/>
    </row>
    <row r="109" spans="1:11" ht="35.1" customHeight="1" x14ac:dyDescent="0.2">
      <c r="B109" s="235">
        <v>14</v>
      </c>
      <c r="C109" s="316" t="s">
        <v>469</v>
      </c>
      <c r="D109" s="317"/>
      <c r="E109" s="317"/>
      <c r="F109" s="317"/>
      <c r="G109" s="236" t="s">
        <v>456</v>
      </c>
    </row>
    <row r="110" spans="1:11" ht="35.1" customHeight="1" x14ac:dyDescent="0.2">
      <c r="B110" s="237">
        <v>15</v>
      </c>
      <c r="C110" s="318" t="s">
        <v>457</v>
      </c>
      <c r="D110" s="319"/>
      <c r="E110" s="319"/>
      <c r="F110" s="319"/>
      <c r="G110" s="236" t="s">
        <v>458</v>
      </c>
    </row>
    <row r="111" spans="1:11" ht="35.1" customHeight="1" x14ac:dyDescent="0.2">
      <c r="B111" s="237">
        <v>16</v>
      </c>
      <c r="C111" s="318" t="s">
        <v>459</v>
      </c>
      <c r="D111" s="319"/>
      <c r="E111" s="319"/>
      <c r="F111" s="319"/>
      <c r="G111" s="236" t="s">
        <v>460</v>
      </c>
    </row>
    <row r="112" spans="1:11" ht="35.1" customHeight="1" x14ac:dyDescent="0.2">
      <c r="B112" s="237">
        <v>17</v>
      </c>
      <c r="C112" s="318" t="s">
        <v>470</v>
      </c>
      <c r="D112" s="319"/>
      <c r="E112" s="319"/>
      <c r="F112" s="319"/>
      <c r="G112" s="236" t="s">
        <v>461</v>
      </c>
    </row>
    <row r="113" spans="2:7" ht="35.1" customHeight="1" x14ac:dyDescent="0.2">
      <c r="B113" s="237">
        <v>18</v>
      </c>
      <c r="C113" s="318" t="s">
        <v>462</v>
      </c>
      <c r="D113" s="319"/>
      <c r="E113" s="319"/>
      <c r="F113" s="319"/>
      <c r="G113" s="236" t="s">
        <v>463</v>
      </c>
    </row>
    <row r="114" spans="2:7" ht="35.1" customHeight="1" x14ac:dyDescent="0.2">
      <c r="B114" s="237">
        <v>30</v>
      </c>
      <c r="C114" s="318" t="s">
        <v>464</v>
      </c>
      <c r="D114" s="319"/>
      <c r="E114" s="319"/>
      <c r="F114" s="319"/>
      <c r="G114" s="238" t="s">
        <v>465</v>
      </c>
    </row>
    <row r="115" spans="2:7" ht="35.1" customHeight="1" thickBot="1" x14ac:dyDescent="0.25">
      <c r="B115" s="239">
        <v>31</v>
      </c>
      <c r="C115" s="314" t="s">
        <v>466</v>
      </c>
      <c r="D115" s="315"/>
      <c r="E115" s="315"/>
      <c r="F115" s="315"/>
      <c r="G115" s="240" t="s">
        <v>467</v>
      </c>
    </row>
  </sheetData>
  <mergeCells count="128">
    <mergeCell ref="D98:F98"/>
    <mergeCell ref="C99:H99"/>
    <mergeCell ref="C100:D100"/>
    <mergeCell ref="E100:H100"/>
    <mergeCell ref="D87:F87"/>
    <mergeCell ref="D88:H88"/>
    <mergeCell ref="C89:H89"/>
    <mergeCell ref="C115:F115"/>
    <mergeCell ref="C109:F109"/>
    <mergeCell ref="C110:F110"/>
    <mergeCell ref="C111:F111"/>
    <mergeCell ref="C112:F112"/>
    <mergeCell ref="C113:F113"/>
    <mergeCell ref="C114:F114"/>
    <mergeCell ref="C101:D101"/>
    <mergeCell ref="E101:H101"/>
    <mergeCell ref="C102:H102"/>
    <mergeCell ref="C103:H103"/>
    <mergeCell ref="C105:H105"/>
    <mergeCell ref="B108:G108"/>
    <mergeCell ref="C104:H104"/>
    <mergeCell ref="I89:J97"/>
    <mergeCell ref="D90:F90"/>
    <mergeCell ref="D91:F91"/>
    <mergeCell ref="D92:F92"/>
    <mergeCell ref="D93:F93"/>
    <mergeCell ref="D94:F94"/>
    <mergeCell ref="D95:F95"/>
    <mergeCell ref="D78:F78"/>
    <mergeCell ref="D79:H79"/>
    <mergeCell ref="C80:H80"/>
    <mergeCell ref="I80:J86"/>
    <mergeCell ref="D81:F81"/>
    <mergeCell ref="D82:F82"/>
    <mergeCell ref="D83:F83"/>
    <mergeCell ref="D84:F84"/>
    <mergeCell ref="D85:F85"/>
    <mergeCell ref="D86:F86"/>
    <mergeCell ref="D96:F96"/>
    <mergeCell ref="D97:F97"/>
    <mergeCell ref="D70:H70"/>
    <mergeCell ref="C71:H71"/>
    <mergeCell ref="I71:J73"/>
    <mergeCell ref="D72:F72"/>
    <mergeCell ref="D73:F73"/>
    <mergeCell ref="D74:F74"/>
    <mergeCell ref="I74:J77"/>
    <mergeCell ref="D75:F75"/>
    <mergeCell ref="D76:F76"/>
    <mergeCell ref="D77:F77"/>
    <mergeCell ref="D50:H50"/>
    <mergeCell ref="D51:H51"/>
    <mergeCell ref="I51:J60"/>
    <mergeCell ref="E52:F52"/>
    <mergeCell ref="E53:F53"/>
    <mergeCell ref="E54:F54"/>
    <mergeCell ref="E55:F55"/>
    <mergeCell ref="D62:H62"/>
    <mergeCell ref="C63:H63"/>
    <mergeCell ref="I63:J69"/>
    <mergeCell ref="D64:F64"/>
    <mergeCell ref="D65:F65"/>
    <mergeCell ref="D66:F66"/>
    <mergeCell ref="D67:F67"/>
    <mergeCell ref="D69:F69"/>
    <mergeCell ref="E56:F56"/>
    <mergeCell ref="E57:F57"/>
    <mergeCell ref="E58:F58"/>
    <mergeCell ref="E59:F59"/>
    <mergeCell ref="E60:F60"/>
    <mergeCell ref="E61:H61"/>
    <mergeCell ref="D68:F68"/>
    <mergeCell ref="I38:J38"/>
    <mergeCell ref="D39:H39"/>
    <mergeCell ref="C40:H40"/>
    <mergeCell ref="I40:J49"/>
    <mergeCell ref="D41:F41"/>
    <mergeCell ref="D42:F42"/>
    <mergeCell ref="D43:F43"/>
    <mergeCell ref="D44:F44"/>
    <mergeCell ref="D45:F45"/>
    <mergeCell ref="D46:F46"/>
    <mergeCell ref="D47:F47"/>
    <mergeCell ref="D48:F48"/>
    <mergeCell ref="D49:F49"/>
    <mergeCell ref="D35:F35"/>
    <mergeCell ref="D36:F36"/>
    <mergeCell ref="D38:F38"/>
    <mergeCell ref="D26:F26"/>
    <mergeCell ref="D27:F27"/>
    <mergeCell ref="D28:F28"/>
    <mergeCell ref="D29:F29"/>
    <mergeCell ref="D30:F30"/>
    <mergeCell ref="D31:F31"/>
    <mergeCell ref="D37:F37"/>
    <mergeCell ref="D20:F20"/>
    <mergeCell ref="D21:F21"/>
    <mergeCell ref="D22:F22"/>
    <mergeCell ref="D23:F23"/>
    <mergeCell ref="D24:F24"/>
    <mergeCell ref="D25:F25"/>
    <mergeCell ref="D32:F32"/>
    <mergeCell ref="D33:F33"/>
    <mergeCell ref="D34:F34"/>
    <mergeCell ref="A1:C1"/>
    <mergeCell ref="D1:J1"/>
    <mergeCell ref="A2:A105"/>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list" allowBlank="1" showInputMessage="1" showErrorMessage="1" sqref="J9 J3">
      <formula1>PortugueseCode</formula1>
    </dataValidation>
    <dataValidation type="list" allowBlank="1" showInputMessage="1" showErrorMessage="1" sqref="J7:J8">
      <formula1>Raw_Material</formula1>
    </dataValidation>
    <dataValidation type="whole" allowBlank="1" showErrorMessage="1" error="Non neative,  No decimal, upto 99,999,999,999,999 " sqref="H77:H78 H87">
      <formula1>0</formula1>
      <formula2>99999999999999</formula2>
    </dataValidation>
    <dataValidation type="whole" allowBlank="1" showErrorMessage="1" error="  Non negative, no decimal, upto 99,999,999,999,999" sqref="H52:H60 H90:H97 H13:H17 H81:H86 J18 H72:H76 H20:H38 H41:H49 J98:J102 H64:H69">
      <formula1>0</formula1>
      <formula2>99999999999999</formula2>
    </dataValidation>
    <dataValidation type="whole" allowBlank="1" showErrorMessage="1" error="  Non negative, no decimal, upto 99,999,999,999,999" sqref="J4:J5">
      <formula1>-99999999999999</formula1>
      <formula2>99999999999999</formula2>
    </dataValidation>
    <dataValidation type="list" allowBlank="1" showInputMessage="1" showErrorMessage="1" sqref="J2">
      <formula1>Method_of_Acct</formula1>
    </dataValidation>
    <dataValidation type="whole" allowBlank="1" showErrorMessage="1" error="Numeric, Non negative, no decimal, upto 99,999,999,999,999" sqref="J11">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o decimal,Non negative upto 99,999,999,999,999" sqref="J104:J107">
      <formula1>0</formula1>
      <formula2>99999999999999</formula2>
    </dataValidation>
    <dataValidation type="whole" allowBlank="1" showErrorMessage="1" error=" no decimal, upto 99,999,999,999,999" sqref="J103">
      <formula1>-99999999999999</formula1>
      <formula2>99999999999999</formula2>
    </dataValidation>
  </dataValidation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9"/>
  <sheetViews>
    <sheetView topLeftCell="A79" zoomScale="120" zoomScaleNormal="120" workbookViewId="0">
      <selection activeCell="D77" sqref="D77"/>
    </sheetView>
  </sheetViews>
  <sheetFormatPr defaultRowHeight="21.95" customHeight="1" x14ac:dyDescent="0.25"/>
  <cols>
    <col min="1" max="2" width="7.7109375" style="6" customWidth="1"/>
    <col min="3" max="3" width="41.140625" style="6" customWidth="1"/>
    <col min="4" max="4" width="20.7109375" style="6" customWidth="1"/>
    <col min="5" max="5" width="42.5703125" style="6" customWidth="1"/>
    <col min="6" max="6" width="20.7109375" style="6" customWidth="1"/>
    <col min="7" max="7" width="24.5703125" style="6" customWidth="1"/>
    <col min="8" max="16384" width="9.140625" style="6"/>
  </cols>
  <sheetData>
    <row r="1" spans="1:6" ht="21.95" customHeight="1" x14ac:dyDescent="0.25">
      <c r="A1" s="3" t="s">
        <v>103</v>
      </c>
      <c r="B1" s="3"/>
      <c r="D1" s="3"/>
    </row>
    <row r="2" spans="1:6" ht="21.95" customHeight="1" x14ac:dyDescent="0.25">
      <c r="C2" s="57" t="s">
        <v>72</v>
      </c>
      <c r="D2" s="335" t="s">
        <v>104</v>
      </c>
      <c r="E2" s="335"/>
      <c r="F2" s="335"/>
    </row>
    <row r="3" spans="1:6" ht="21.95" customHeight="1" x14ac:dyDescent="0.25">
      <c r="C3" s="57" t="s">
        <v>73</v>
      </c>
      <c r="D3" s="332" t="s">
        <v>481</v>
      </c>
      <c r="E3" s="332"/>
      <c r="F3" s="332"/>
    </row>
    <row r="4" spans="1:6" ht="21.95" customHeight="1" x14ac:dyDescent="0.25">
      <c r="C4" s="57" t="s">
        <v>74</v>
      </c>
      <c r="D4" s="333" t="s">
        <v>106</v>
      </c>
      <c r="E4" s="333"/>
      <c r="F4" s="333"/>
    </row>
    <row r="5" spans="1:6" ht="21.95" customHeight="1" x14ac:dyDescent="0.25">
      <c r="C5" s="57" t="s">
        <v>75</v>
      </c>
      <c r="D5" s="334" t="s">
        <v>107</v>
      </c>
      <c r="E5" s="334"/>
      <c r="F5" s="334"/>
    </row>
    <row r="6" spans="1:6" ht="21.95" customHeight="1" x14ac:dyDescent="0.25">
      <c r="B6" s="1" t="s">
        <v>0</v>
      </c>
      <c r="D6" s="1"/>
      <c r="F6" s="2"/>
    </row>
    <row r="7" spans="1:6" ht="21.95" customHeight="1" x14ac:dyDescent="0.25">
      <c r="C7" s="335" t="s">
        <v>108</v>
      </c>
      <c r="D7" s="335"/>
      <c r="E7" s="335"/>
      <c r="F7" s="335"/>
    </row>
    <row r="8" spans="1:6" ht="21.95" customHeight="1" x14ac:dyDescent="0.25">
      <c r="C8" s="335" t="s">
        <v>180</v>
      </c>
      <c r="D8" s="335"/>
      <c r="E8" s="335"/>
      <c r="F8" s="335"/>
    </row>
    <row r="9" spans="1:6" ht="21.95" customHeight="1" x14ac:dyDescent="0.25">
      <c r="C9" s="22" t="s">
        <v>181</v>
      </c>
      <c r="D9" s="1"/>
    </row>
    <row r="10" spans="1:6" ht="21.95" customHeight="1" x14ac:dyDescent="0.25">
      <c r="A10" s="3" t="s">
        <v>76</v>
      </c>
      <c r="C10" s="41"/>
      <c r="D10" s="42"/>
      <c r="E10" s="43"/>
    </row>
    <row r="11" spans="1:6" ht="21.95" customHeight="1" x14ac:dyDescent="0.25">
      <c r="C11" s="57" t="s">
        <v>77</v>
      </c>
      <c r="D11" s="44" t="s">
        <v>109</v>
      </c>
      <c r="E11" s="48" t="s">
        <v>110</v>
      </c>
      <c r="F11" s="31" t="s">
        <v>111</v>
      </c>
    </row>
    <row r="12" spans="1:6" ht="21.95" customHeight="1" x14ac:dyDescent="0.25">
      <c r="C12" s="57" t="s">
        <v>78</v>
      </c>
      <c r="D12" s="45">
        <v>22389</v>
      </c>
      <c r="E12" s="48">
        <v>22389</v>
      </c>
      <c r="F12" s="60">
        <v>22389</v>
      </c>
    </row>
    <row r="13" spans="1:6" ht="21.95" customHeight="1" x14ac:dyDescent="0.25">
      <c r="C13" s="57" t="s">
        <v>79</v>
      </c>
      <c r="D13" s="46">
        <v>0.7</v>
      </c>
      <c r="E13" s="49">
        <v>0.15</v>
      </c>
      <c r="F13" s="61">
        <v>0.15</v>
      </c>
    </row>
    <row r="14" spans="1:6" ht="21.95" customHeight="1" x14ac:dyDescent="0.25">
      <c r="C14" s="57" t="s">
        <v>80</v>
      </c>
      <c r="D14" s="44" t="s">
        <v>132</v>
      </c>
      <c r="E14" s="48" t="s">
        <v>133</v>
      </c>
      <c r="F14" s="31" t="s">
        <v>134</v>
      </c>
    </row>
    <row r="15" spans="1:6" ht="21.95" customHeight="1" x14ac:dyDescent="0.25">
      <c r="C15" s="57" t="s">
        <v>81</v>
      </c>
      <c r="D15" s="47" t="s">
        <v>113</v>
      </c>
      <c r="E15" s="50" t="s">
        <v>114</v>
      </c>
      <c r="F15" s="67" t="s">
        <v>115</v>
      </c>
    </row>
    <row r="16" spans="1:6" ht="41.25" customHeight="1" x14ac:dyDescent="0.25">
      <c r="C16" s="57" t="s">
        <v>83</v>
      </c>
      <c r="D16" s="44" t="s">
        <v>84</v>
      </c>
      <c r="E16" s="48" t="s">
        <v>82</v>
      </c>
      <c r="F16" s="59" t="s">
        <v>82</v>
      </c>
    </row>
    <row r="17" spans="2:7" ht="21.95" customHeight="1" x14ac:dyDescent="0.25">
      <c r="C17" s="57" t="s">
        <v>85</v>
      </c>
      <c r="D17" s="44" t="s">
        <v>112</v>
      </c>
      <c r="E17" s="48" t="s">
        <v>82</v>
      </c>
      <c r="F17" s="59" t="s">
        <v>82</v>
      </c>
    </row>
    <row r="18" spans="2:7" ht="21.95" customHeight="1" x14ac:dyDescent="0.25">
      <c r="B18" s="1" t="s">
        <v>116</v>
      </c>
      <c r="D18" s="1"/>
    </row>
    <row r="19" spans="2:7" ht="21.95" customHeight="1" x14ac:dyDescent="0.25">
      <c r="C19" s="331" t="s">
        <v>2</v>
      </c>
      <c r="D19" s="331"/>
      <c r="E19" s="331"/>
      <c r="F19" s="331"/>
    </row>
    <row r="20" spans="2:7" ht="21.95" customHeight="1" x14ac:dyDescent="0.25">
      <c r="C20" s="53" t="s">
        <v>1</v>
      </c>
      <c r="D20" s="24" t="s">
        <v>3</v>
      </c>
      <c r="E20" s="53" t="s">
        <v>4</v>
      </c>
      <c r="F20" s="24" t="s">
        <v>3</v>
      </c>
    </row>
    <row r="21" spans="2:7" ht="28.5" customHeight="1" x14ac:dyDescent="0.25">
      <c r="C21" s="12" t="s">
        <v>5</v>
      </c>
      <c r="D21" s="14">
        <v>900000</v>
      </c>
      <c r="E21" s="25" t="s">
        <v>53</v>
      </c>
      <c r="F21" s="29">
        <v>39850000</v>
      </c>
    </row>
    <row r="22" spans="2:7" ht="36" customHeight="1" x14ac:dyDescent="0.25">
      <c r="C22" s="12" t="s">
        <v>55</v>
      </c>
      <c r="D22" s="14">
        <v>17932500</v>
      </c>
      <c r="E22" s="12" t="s">
        <v>56</v>
      </c>
      <c r="F22" s="29">
        <v>3188000</v>
      </c>
    </row>
    <row r="23" spans="2:7" ht="24" customHeight="1" x14ac:dyDescent="0.25">
      <c r="C23" s="12" t="s">
        <v>67</v>
      </c>
      <c r="D23" s="14">
        <v>797000</v>
      </c>
      <c r="E23" s="12" t="s">
        <v>6</v>
      </c>
      <c r="F23" s="14">
        <v>1500000</v>
      </c>
    </row>
    <row r="24" spans="2:7" ht="25.5" customHeight="1" x14ac:dyDescent="0.25">
      <c r="C24" s="12" t="s">
        <v>68</v>
      </c>
      <c r="D24" s="14">
        <v>677450</v>
      </c>
      <c r="F24" s="14"/>
    </row>
    <row r="25" spans="2:7" ht="27" customHeight="1" x14ac:dyDescent="0.25">
      <c r="C25" s="12" t="s">
        <v>69</v>
      </c>
      <c r="D25" s="14">
        <v>358650</v>
      </c>
      <c r="E25" s="57"/>
      <c r="F25" s="14"/>
    </row>
    <row r="26" spans="2:7" ht="36.75" customHeight="1" x14ac:dyDescent="0.25">
      <c r="C26" s="57" t="s">
        <v>54</v>
      </c>
      <c r="D26" s="14">
        <v>996250</v>
      </c>
      <c r="E26" s="37"/>
      <c r="F26" s="38"/>
    </row>
    <row r="27" spans="2:7" ht="36.75" customHeight="1" x14ac:dyDescent="0.25">
      <c r="C27" s="36" t="s">
        <v>57</v>
      </c>
      <c r="D27" s="62">
        <v>22876150</v>
      </c>
      <c r="E27" s="37"/>
      <c r="F27" s="38"/>
    </row>
    <row r="28" spans="2:7" ht="21.95" customHeight="1" thickBot="1" x14ac:dyDescent="0.3">
      <c r="C28" s="39"/>
      <c r="D28" s="64">
        <f>SUM(D21:D27)</f>
        <v>44538000</v>
      </c>
      <c r="E28" s="28"/>
      <c r="F28" s="63">
        <f>SUM(F21:F24)</f>
        <v>44538000</v>
      </c>
    </row>
    <row r="29" spans="2:7" ht="21.95" customHeight="1" thickTop="1" x14ac:dyDescent="0.25">
      <c r="B29" s="9"/>
      <c r="C29" s="331" t="s">
        <v>7</v>
      </c>
      <c r="D29" s="331"/>
      <c r="E29" s="331"/>
      <c r="F29" s="331"/>
    </row>
    <row r="30" spans="2:7" ht="21.95" customHeight="1" x14ac:dyDescent="0.25">
      <c r="C30" s="53" t="s">
        <v>1</v>
      </c>
      <c r="D30" s="24" t="s">
        <v>3</v>
      </c>
      <c r="E30" s="53" t="s">
        <v>4</v>
      </c>
      <c r="F30" s="24" t="s">
        <v>3</v>
      </c>
    </row>
    <row r="31" spans="2:7" ht="38.25" customHeight="1" x14ac:dyDescent="0.25">
      <c r="C31" s="12" t="s">
        <v>8</v>
      </c>
      <c r="D31" s="14">
        <v>1050000</v>
      </c>
      <c r="E31" s="98" t="s">
        <v>179</v>
      </c>
      <c r="F31" s="62">
        <f>D27</f>
        <v>22876150</v>
      </c>
    </row>
    <row r="32" spans="2:7" ht="21.95" customHeight="1" x14ac:dyDescent="0.25">
      <c r="C32" s="21" t="s">
        <v>44</v>
      </c>
      <c r="D32" s="14">
        <v>341250</v>
      </c>
      <c r="E32" s="59"/>
      <c r="F32" s="16"/>
      <c r="G32" s="2"/>
    </row>
    <row r="33" spans="3:7" ht="21.95" customHeight="1" x14ac:dyDescent="0.25">
      <c r="C33" s="12" t="s">
        <v>39</v>
      </c>
      <c r="D33" s="14">
        <v>420000</v>
      </c>
      <c r="E33" s="59"/>
      <c r="F33" s="16"/>
      <c r="G33" s="2"/>
    </row>
    <row r="34" spans="3:7" ht="21.95" customHeight="1" x14ac:dyDescent="0.25">
      <c r="C34" s="12" t="s">
        <v>10</v>
      </c>
      <c r="D34" s="14">
        <v>2205000</v>
      </c>
      <c r="E34" s="59"/>
      <c r="F34" s="16"/>
      <c r="G34" s="2"/>
    </row>
    <row r="35" spans="3:7" ht="21.95" customHeight="1" x14ac:dyDescent="0.25">
      <c r="C35" s="12" t="s">
        <v>11</v>
      </c>
      <c r="D35" s="14">
        <v>420000</v>
      </c>
      <c r="E35" s="59"/>
      <c r="F35" s="16"/>
      <c r="G35" s="2"/>
    </row>
    <row r="36" spans="3:7" ht="21.95" customHeight="1" x14ac:dyDescent="0.25">
      <c r="C36" s="12" t="s">
        <v>45</v>
      </c>
      <c r="D36" s="14">
        <v>503275</v>
      </c>
      <c r="E36" s="59"/>
      <c r="F36" s="16"/>
      <c r="G36" s="2"/>
    </row>
    <row r="37" spans="3:7" ht="21.95" customHeight="1" x14ac:dyDescent="0.25">
      <c r="C37" s="12" t="s">
        <v>99</v>
      </c>
      <c r="D37" s="14">
        <v>100655</v>
      </c>
      <c r="E37" s="59"/>
      <c r="F37" s="16"/>
      <c r="G37" s="2"/>
    </row>
    <row r="38" spans="3:7" ht="21.95" customHeight="1" x14ac:dyDescent="0.25">
      <c r="C38" s="12" t="s">
        <v>9</v>
      </c>
      <c r="D38" s="14">
        <v>472500</v>
      </c>
      <c r="E38" s="59"/>
      <c r="F38" s="16"/>
      <c r="G38" s="2"/>
    </row>
    <row r="39" spans="3:7" ht="21.95" customHeight="1" x14ac:dyDescent="0.25">
      <c r="C39" s="12" t="s">
        <v>93</v>
      </c>
      <c r="D39" s="14">
        <v>546000</v>
      </c>
      <c r="E39" s="59"/>
      <c r="F39" s="16"/>
      <c r="G39" s="2"/>
    </row>
    <row r="40" spans="3:7" ht="21.95" customHeight="1" x14ac:dyDescent="0.25">
      <c r="C40" s="12" t="s">
        <v>100</v>
      </c>
      <c r="D40" s="14">
        <v>367500</v>
      </c>
      <c r="E40" s="59"/>
      <c r="F40" s="16"/>
      <c r="G40" s="2"/>
    </row>
    <row r="41" spans="3:7" ht="21.95" customHeight="1" x14ac:dyDescent="0.25">
      <c r="C41" s="12" t="s">
        <v>46</v>
      </c>
      <c r="D41" s="14">
        <v>26775</v>
      </c>
      <c r="E41" s="59"/>
      <c r="F41" s="16"/>
      <c r="G41" s="2"/>
    </row>
    <row r="42" spans="3:7" ht="21.95" customHeight="1" x14ac:dyDescent="0.25">
      <c r="C42" s="12" t="s">
        <v>58</v>
      </c>
      <c r="D42" s="14">
        <v>52500</v>
      </c>
      <c r="E42" s="59"/>
      <c r="F42" s="16"/>
      <c r="G42" s="2"/>
    </row>
    <row r="43" spans="3:7" ht="21.95" customHeight="1" x14ac:dyDescent="0.25">
      <c r="C43" s="12" t="s">
        <v>12</v>
      </c>
      <c r="D43" s="14">
        <v>157500</v>
      </c>
      <c r="E43" s="59"/>
      <c r="F43" s="16"/>
      <c r="G43" s="2"/>
    </row>
    <row r="44" spans="3:7" ht="21.95" customHeight="1" x14ac:dyDescent="0.25">
      <c r="C44" s="12" t="s">
        <v>182</v>
      </c>
      <c r="D44" s="14">
        <v>2191750</v>
      </c>
      <c r="E44" s="59"/>
      <c r="F44" s="16"/>
      <c r="G44" s="2"/>
    </row>
    <row r="45" spans="3:7" ht="41.25" customHeight="1" x14ac:dyDescent="0.25">
      <c r="C45" s="12" t="s">
        <v>117</v>
      </c>
      <c r="D45" s="14">
        <v>1800000</v>
      </c>
      <c r="E45" s="59"/>
      <c r="F45" s="16"/>
      <c r="G45" s="2"/>
    </row>
    <row r="46" spans="3:7" ht="21.95" customHeight="1" x14ac:dyDescent="0.25">
      <c r="C46" s="12" t="s">
        <v>86</v>
      </c>
      <c r="D46" s="14">
        <v>2900000</v>
      </c>
      <c r="E46" s="59"/>
      <c r="F46" s="16"/>
      <c r="G46" s="2"/>
    </row>
    <row r="47" spans="3:7" ht="21.95" customHeight="1" x14ac:dyDescent="0.25">
      <c r="C47" s="12" t="s">
        <v>13</v>
      </c>
      <c r="D47" s="14">
        <v>2625000</v>
      </c>
      <c r="E47" s="59"/>
      <c r="F47" s="16"/>
      <c r="G47" s="2"/>
    </row>
    <row r="48" spans="3:7" ht="21.95" customHeight="1" x14ac:dyDescent="0.25">
      <c r="C48" s="12" t="s">
        <v>14</v>
      </c>
      <c r="D48" s="14">
        <v>400000</v>
      </c>
      <c r="E48" s="59"/>
      <c r="F48" s="16"/>
      <c r="G48" s="2"/>
    </row>
    <row r="49" spans="2:7" ht="27" customHeight="1" x14ac:dyDescent="0.25">
      <c r="C49" s="25" t="s">
        <v>183</v>
      </c>
      <c r="D49" s="62">
        <f>F50-SUM(D31:D48)</f>
        <v>6296445</v>
      </c>
      <c r="E49" s="59"/>
      <c r="F49" s="16"/>
      <c r="G49" s="2"/>
    </row>
    <row r="50" spans="2:7" ht="21.95" customHeight="1" thickBot="1" x14ac:dyDescent="0.3">
      <c r="C50" s="13"/>
      <c r="D50" s="63">
        <f>+F50</f>
        <v>22876150</v>
      </c>
      <c r="E50" s="27"/>
      <c r="F50" s="63">
        <f>SUM(F31:F49)</f>
        <v>22876150</v>
      </c>
      <c r="G50" s="2"/>
    </row>
    <row r="51" spans="2:7" ht="21.95" customHeight="1" thickTop="1" x14ac:dyDescent="0.25">
      <c r="B51" s="6" t="s">
        <v>87</v>
      </c>
      <c r="C51" s="41"/>
      <c r="D51" s="8"/>
      <c r="E51" s="33"/>
      <c r="F51" s="8"/>
      <c r="G51" s="2"/>
    </row>
    <row r="52" spans="2:7" ht="36.75" customHeight="1" x14ac:dyDescent="0.25">
      <c r="C52" s="338" t="s">
        <v>190</v>
      </c>
      <c r="D52" s="338"/>
      <c r="E52" s="338"/>
      <c r="F52" s="97">
        <v>70000</v>
      </c>
      <c r="G52" s="2"/>
    </row>
    <row r="53" spans="2:7" ht="22.5" customHeight="1" x14ac:dyDescent="0.25">
      <c r="C53" s="338" t="s">
        <v>191</v>
      </c>
      <c r="D53" s="338"/>
      <c r="E53" s="338"/>
      <c r="F53" s="97">
        <v>10000</v>
      </c>
      <c r="G53" s="2"/>
    </row>
    <row r="54" spans="2:7" ht="22.5" customHeight="1" x14ac:dyDescent="0.25">
      <c r="C54" s="338" t="s">
        <v>192</v>
      </c>
      <c r="D54" s="338"/>
      <c r="E54" s="338"/>
      <c r="F54" s="97">
        <v>28000</v>
      </c>
      <c r="G54" s="2"/>
    </row>
    <row r="55" spans="2:7" ht="22.5" customHeight="1" x14ac:dyDescent="0.25">
      <c r="C55" s="338" t="s">
        <v>193</v>
      </c>
      <c r="D55" s="338"/>
      <c r="E55" s="338"/>
      <c r="F55" s="97">
        <v>45000</v>
      </c>
      <c r="G55" s="2"/>
    </row>
    <row r="56" spans="2:7" ht="21.95" customHeight="1" x14ac:dyDescent="0.25">
      <c r="C56" s="338" t="s">
        <v>118</v>
      </c>
      <c r="D56" s="338"/>
      <c r="E56" s="338"/>
      <c r="F56" s="100">
        <f>+D43</f>
        <v>157500</v>
      </c>
    </row>
    <row r="57" spans="2:7" ht="23.25" customHeight="1" x14ac:dyDescent="0.25">
      <c r="B57" s="1"/>
      <c r="C57" s="338" t="s">
        <v>186</v>
      </c>
      <c r="D57" s="338"/>
      <c r="E57" s="338"/>
      <c r="F57" s="97">
        <v>250000</v>
      </c>
    </row>
    <row r="58" spans="2:7" ht="35.25" customHeight="1" x14ac:dyDescent="0.25">
      <c r="B58" s="1"/>
      <c r="C58" s="338" t="s">
        <v>187</v>
      </c>
      <c r="D58" s="338"/>
      <c r="E58" s="338"/>
      <c r="F58" s="97">
        <v>50000</v>
      </c>
    </row>
    <row r="59" spans="2:7" ht="22.5" customHeight="1" x14ac:dyDescent="0.25">
      <c r="B59" s="1"/>
      <c r="C59" s="338" t="s">
        <v>188</v>
      </c>
      <c r="D59" s="338"/>
      <c r="E59" s="338"/>
      <c r="F59" s="97">
        <v>70000</v>
      </c>
    </row>
    <row r="60" spans="2:7" ht="24" customHeight="1" x14ac:dyDescent="0.25">
      <c r="B60" s="1"/>
      <c r="C60" s="338" t="s">
        <v>189</v>
      </c>
      <c r="D60" s="338"/>
      <c r="E60" s="338"/>
      <c r="F60" s="97">
        <v>4000</v>
      </c>
    </row>
    <row r="61" spans="2:7" ht="21.95" customHeight="1" x14ac:dyDescent="0.25">
      <c r="B61" s="1" t="s">
        <v>88</v>
      </c>
      <c r="F61" s="68"/>
    </row>
    <row r="62" spans="2:7" ht="44.25" customHeight="1" x14ac:dyDescent="0.25">
      <c r="C62" s="53" t="s">
        <v>4</v>
      </c>
      <c r="D62" s="24" t="s">
        <v>15</v>
      </c>
      <c r="E62" s="35" t="s">
        <v>59</v>
      </c>
      <c r="F62" s="99"/>
    </row>
    <row r="63" spans="2:7" ht="21.95" customHeight="1" x14ac:dyDescent="0.25">
      <c r="C63" s="57" t="s">
        <v>16</v>
      </c>
      <c r="D63" s="20">
        <v>0.15</v>
      </c>
      <c r="E63" s="26">
        <v>0.4</v>
      </c>
      <c r="F63" s="51"/>
    </row>
    <row r="64" spans="2:7" ht="21.95" customHeight="1" x14ac:dyDescent="0.25">
      <c r="C64" s="57" t="s">
        <v>35</v>
      </c>
      <c r="D64" s="14">
        <v>8352000</v>
      </c>
      <c r="E64" s="14">
        <v>5568000</v>
      </c>
      <c r="F64" s="32"/>
    </row>
    <row r="65" spans="2:6" ht="21.95" customHeight="1" x14ac:dyDescent="0.25">
      <c r="B65" s="1"/>
      <c r="C65" s="57" t="s">
        <v>32</v>
      </c>
      <c r="D65" s="14">
        <v>1670400</v>
      </c>
      <c r="E65" s="14">
        <v>1113600</v>
      </c>
      <c r="F65" s="32"/>
    </row>
    <row r="66" spans="2:6" ht="24" customHeight="1" x14ac:dyDescent="0.25">
      <c r="C66" s="57" t="s">
        <v>33</v>
      </c>
      <c r="D66" s="14">
        <v>-3480000</v>
      </c>
      <c r="E66" s="14">
        <v>-2320000</v>
      </c>
      <c r="F66" s="52"/>
    </row>
    <row r="67" spans="2:6" ht="21.95" customHeight="1" x14ac:dyDescent="0.25">
      <c r="C67" s="57" t="s">
        <v>31</v>
      </c>
      <c r="D67" s="14">
        <v>1113600</v>
      </c>
      <c r="E67" s="14">
        <v>742400</v>
      </c>
      <c r="F67" s="32"/>
    </row>
    <row r="68" spans="2:6" ht="23.25" customHeight="1" x14ac:dyDescent="0.25">
      <c r="C68" s="57" t="s">
        <v>60</v>
      </c>
      <c r="D68" s="14">
        <v>-696000</v>
      </c>
      <c r="E68" s="14">
        <v>-464000</v>
      </c>
      <c r="F68" s="32"/>
    </row>
    <row r="69" spans="2:6" ht="21.95" customHeight="1" x14ac:dyDescent="0.25">
      <c r="C69" s="36" t="s">
        <v>36</v>
      </c>
      <c r="D69" s="62">
        <f>SUM(D64:D68)</f>
        <v>6960000</v>
      </c>
      <c r="E69" s="62">
        <f>SUM(E64:E68)</f>
        <v>4640000</v>
      </c>
      <c r="F69" s="32"/>
    </row>
    <row r="70" spans="2:6" ht="21.95" customHeight="1" x14ac:dyDescent="0.25">
      <c r="C70" s="169" t="s">
        <v>243</v>
      </c>
      <c r="D70" s="170"/>
      <c r="E70" s="171"/>
      <c r="F70" s="14">
        <v>510000</v>
      </c>
    </row>
    <row r="71" spans="2:6" ht="21.95" customHeight="1" x14ac:dyDescent="0.25">
      <c r="C71" s="331" t="s">
        <v>34</v>
      </c>
      <c r="D71" s="331"/>
      <c r="E71" s="331"/>
      <c r="F71" s="331"/>
    </row>
    <row r="72" spans="2:6" ht="21.95" customHeight="1" x14ac:dyDescent="0.25">
      <c r="C72" s="25" t="s">
        <v>1</v>
      </c>
      <c r="D72" s="24" t="s">
        <v>3</v>
      </c>
      <c r="E72" s="25" t="s">
        <v>4</v>
      </c>
      <c r="F72" s="24" t="s">
        <v>3</v>
      </c>
    </row>
    <row r="73" spans="2:6" ht="49.5" customHeight="1" x14ac:dyDescent="0.25">
      <c r="C73" s="339" t="s">
        <v>119</v>
      </c>
      <c r="D73" s="14">
        <v>58000000</v>
      </c>
      <c r="E73" s="17" t="s">
        <v>17</v>
      </c>
      <c r="F73" s="14">
        <v>11600000</v>
      </c>
    </row>
    <row r="74" spans="2:6" ht="21.95" customHeight="1" x14ac:dyDescent="0.25">
      <c r="C74" s="12" t="s">
        <v>47</v>
      </c>
      <c r="D74" s="14">
        <v>7250000</v>
      </c>
      <c r="E74" s="17" t="s">
        <v>19</v>
      </c>
      <c r="F74" s="14">
        <v>34800000</v>
      </c>
    </row>
    <row r="75" spans="2:6" ht="39" customHeight="1" x14ac:dyDescent="0.25">
      <c r="C75" s="57" t="s">
        <v>18</v>
      </c>
      <c r="D75" s="14">
        <v>2784000</v>
      </c>
      <c r="E75" s="17" t="s">
        <v>48</v>
      </c>
      <c r="F75" s="14">
        <v>9280000</v>
      </c>
    </row>
    <row r="76" spans="2:6" ht="21.75" customHeight="1" x14ac:dyDescent="0.25">
      <c r="C76" s="57"/>
      <c r="D76" s="14"/>
      <c r="E76" s="17" t="s">
        <v>20</v>
      </c>
      <c r="F76" s="66">
        <f>+F23</f>
        <v>1500000</v>
      </c>
    </row>
    <row r="77" spans="2:6" ht="22.5" customHeight="1" x14ac:dyDescent="0.25">
      <c r="C77" s="57"/>
      <c r="D77" s="14"/>
      <c r="E77" s="17" t="s">
        <v>21</v>
      </c>
      <c r="F77" s="14">
        <v>4640000</v>
      </c>
    </row>
    <row r="78" spans="2:6" ht="22.5" customHeight="1" x14ac:dyDescent="0.25">
      <c r="C78" s="57"/>
      <c r="D78" s="14"/>
      <c r="E78" s="17" t="s">
        <v>135</v>
      </c>
      <c r="F78" s="66">
        <v>124000</v>
      </c>
    </row>
    <row r="79" spans="2:6" ht="22.5" customHeight="1" x14ac:dyDescent="0.25">
      <c r="C79" s="57"/>
      <c r="D79" s="14"/>
      <c r="E79" s="17" t="s">
        <v>22</v>
      </c>
      <c r="F79" s="14">
        <v>1160000</v>
      </c>
    </row>
    <row r="80" spans="2:6" ht="22.5" customHeight="1" thickBot="1" x14ac:dyDescent="0.3">
      <c r="C80" s="57"/>
      <c r="D80" s="14"/>
      <c r="E80" s="40" t="s">
        <v>23</v>
      </c>
      <c r="F80" s="15">
        <v>4930000</v>
      </c>
    </row>
    <row r="81" spans="1:6" ht="21.95" customHeight="1" thickTop="1" thickBot="1" x14ac:dyDescent="0.3">
      <c r="C81" s="13"/>
      <c r="D81" s="65">
        <f>+F81</f>
        <v>68034000</v>
      </c>
      <c r="E81" s="15"/>
      <c r="F81" s="65">
        <f>SUM(F73:F80)</f>
        <v>68034000</v>
      </c>
    </row>
    <row r="82" spans="1:6" ht="21.95" customHeight="1" thickTop="1" x14ac:dyDescent="0.25">
      <c r="B82" s="54" t="s">
        <v>89</v>
      </c>
      <c r="C82" s="54"/>
      <c r="D82" s="5"/>
    </row>
    <row r="83" spans="1:6" ht="27.75" customHeight="1" x14ac:dyDescent="0.25">
      <c r="C83" s="58" t="s">
        <v>24</v>
      </c>
      <c r="D83" s="324" t="s">
        <v>120</v>
      </c>
      <c r="E83" s="324"/>
      <c r="F83" s="324"/>
    </row>
    <row r="84" spans="1:6" ht="21.95" customHeight="1" x14ac:dyDescent="0.25">
      <c r="C84" s="58" t="s">
        <v>40</v>
      </c>
      <c r="D84" s="324" t="s">
        <v>61</v>
      </c>
      <c r="E84" s="324"/>
      <c r="F84" s="324"/>
    </row>
    <row r="85" spans="1:6" ht="21.95" customHeight="1" x14ac:dyDescent="0.25">
      <c r="C85" s="58" t="s">
        <v>49</v>
      </c>
      <c r="D85" s="324" t="s">
        <v>121</v>
      </c>
      <c r="E85" s="324"/>
      <c r="F85" s="324"/>
    </row>
    <row r="86" spans="1:6" ht="21.95" customHeight="1" x14ac:dyDescent="0.25">
      <c r="C86" s="58" t="s">
        <v>50</v>
      </c>
      <c r="D86" s="324" t="s">
        <v>184</v>
      </c>
      <c r="E86" s="324"/>
      <c r="F86" s="324"/>
    </row>
    <row r="87" spans="1:6" ht="21.95" customHeight="1" x14ac:dyDescent="0.25">
      <c r="B87" s="54" t="s">
        <v>90</v>
      </c>
      <c r="C87" s="54"/>
      <c r="D87" s="5"/>
    </row>
    <row r="88" spans="1:6" ht="21.95" customHeight="1" x14ac:dyDescent="0.25">
      <c r="C88" s="326" t="s">
        <v>25</v>
      </c>
      <c r="D88" s="326"/>
      <c r="E88" s="14">
        <v>1800000</v>
      </c>
    </row>
    <row r="89" spans="1:6" ht="21.95" customHeight="1" x14ac:dyDescent="0.25">
      <c r="C89" s="326" t="s">
        <v>94</v>
      </c>
      <c r="D89" s="326"/>
      <c r="E89" s="14">
        <v>10000</v>
      </c>
    </row>
    <row r="90" spans="1:6" ht="21.75" customHeight="1" x14ac:dyDescent="0.25">
      <c r="C90" s="326" t="s">
        <v>95</v>
      </c>
      <c r="D90" s="326"/>
      <c r="E90" s="14">
        <v>145000</v>
      </c>
    </row>
    <row r="91" spans="1:6" ht="24" customHeight="1" x14ac:dyDescent="0.25">
      <c r="A91" s="55"/>
      <c r="B91" s="55" t="s">
        <v>91</v>
      </c>
      <c r="C91" s="56"/>
      <c r="D91" s="56"/>
      <c r="E91" s="8"/>
    </row>
    <row r="92" spans="1:6" ht="33.75" customHeight="1" x14ac:dyDescent="0.25">
      <c r="A92" s="55"/>
      <c r="B92" s="55"/>
      <c r="C92" s="324" t="s">
        <v>122</v>
      </c>
      <c r="D92" s="324"/>
      <c r="E92" s="324"/>
      <c r="F92" s="14">
        <v>7500000</v>
      </c>
    </row>
    <row r="93" spans="1:6" ht="21.75" customHeight="1" x14ac:dyDescent="0.25">
      <c r="A93" s="55"/>
      <c r="B93" s="55"/>
      <c r="C93" s="325" t="s">
        <v>96</v>
      </c>
      <c r="D93" s="325"/>
      <c r="E93" s="325"/>
      <c r="F93" s="14">
        <v>7200000</v>
      </c>
    </row>
    <row r="94" spans="1:6" ht="36.75" customHeight="1" x14ac:dyDescent="0.25">
      <c r="A94" s="55"/>
      <c r="B94" s="55"/>
      <c r="C94" s="325" t="s">
        <v>97</v>
      </c>
      <c r="D94" s="325"/>
      <c r="E94" s="325"/>
      <c r="F94" s="14">
        <v>2400000</v>
      </c>
    </row>
    <row r="95" spans="1:6" ht="18.75" customHeight="1" x14ac:dyDescent="0.25">
      <c r="A95" s="55"/>
      <c r="B95" s="55"/>
      <c r="C95" s="325" t="s">
        <v>101</v>
      </c>
      <c r="D95" s="325"/>
      <c r="E95" s="325"/>
      <c r="F95" s="14">
        <v>48000</v>
      </c>
    </row>
    <row r="96" spans="1:6" ht="18.75" customHeight="1" x14ac:dyDescent="0.25">
      <c r="A96" s="55"/>
      <c r="B96" s="55" t="s">
        <v>98</v>
      </c>
      <c r="C96" s="34"/>
      <c r="D96" s="34"/>
      <c r="E96" s="34"/>
      <c r="F96" s="32"/>
    </row>
    <row r="97" spans="1:6" ht="39" customHeight="1" x14ac:dyDescent="0.25">
      <c r="A97" s="55"/>
      <c r="B97" s="55"/>
      <c r="C97" s="324" t="s">
        <v>123</v>
      </c>
      <c r="D97" s="324"/>
      <c r="E97" s="324"/>
      <c r="F97" s="14">
        <v>3500000</v>
      </c>
    </row>
    <row r="98" spans="1:6" ht="21" customHeight="1" x14ac:dyDescent="0.25">
      <c r="A98" s="55"/>
      <c r="B98" s="55"/>
      <c r="C98" s="324" t="s">
        <v>124</v>
      </c>
      <c r="D98" s="324"/>
      <c r="E98" s="324"/>
      <c r="F98" s="14">
        <v>5100000</v>
      </c>
    </row>
    <row r="99" spans="1:6" ht="36" customHeight="1" x14ac:dyDescent="0.25">
      <c r="A99" s="55"/>
      <c r="B99" s="55"/>
      <c r="C99" s="324" t="s">
        <v>480</v>
      </c>
      <c r="D99" s="324"/>
      <c r="E99" s="14">
        <v>105000</v>
      </c>
    </row>
    <row r="100" spans="1:6" ht="26.25" customHeight="1" x14ac:dyDescent="0.25">
      <c r="A100" s="55"/>
      <c r="B100" s="55"/>
      <c r="C100" s="324" t="s">
        <v>229</v>
      </c>
      <c r="D100" s="324"/>
      <c r="E100" s="14">
        <v>280000</v>
      </c>
    </row>
    <row r="101" spans="1:6" ht="18" customHeight="1" x14ac:dyDescent="0.25">
      <c r="B101" s="55"/>
      <c r="C101" s="329" t="s">
        <v>129</v>
      </c>
      <c r="D101" s="330"/>
      <c r="E101" s="14">
        <v>279000</v>
      </c>
    </row>
    <row r="102" spans="1:6" ht="20.25" customHeight="1" x14ac:dyDescent="0.25">
      <c r="A102" s="3" t="s">
        <v>92</v>
      </c>
      <c r="C102" s="56"/>
      <c r="D102" s="56"/>
      <c r="E102" s="8"/>
    </row>
    <row r="103" spans="1:6" ht="21.95" customHeight="1" x14ac:dyDescent="0.25">
      <c r="C103" s="327" t="s">
        <v>130</v>
      </c>
      <c r="D103" s="328"/>
      <c r="E103" s="14">
        <v>215000</v>
      </c>
    </row>
    <row r="104" spans="1:6" ht="54" customHeight="1" x14ac:dyDescent="0.25">
      <c r="C104" s="327" t="s">
        <v>131</v>
      </c>
      <c r="D104" s="328"/>
      <c r="E104" s="14">
        <v>145000</v>
      </c>
    </row>
    <row r="105" spans="1:6" ht="36.75" customHeight="1" x14ac:dyDescent="0.25">
      <c r="C105" s="327" t="s">
        <v>102</v>
      </c>
      <c r="D105" s="328"/>
      <c r="E105" s="14">
        <v>125000</v>
      </c>
    </row>
    <row r="106" spans="1:6" ht="21.95" customHeight="1" x14ac:dyDescent="0.25">
      <c r="A106" s="55" t="s">
        <v>65</v>
      </c>
      <c r="C106" s="55"/>
      <c r="D106" s="55"/>
      <c r="E106" s="10"/>
    </row>
    <row r="107" spans="1:6" ht="30.75" customHeight="1" x14ac:dyDescent="0.25">
      <c r="C107" s="58" t="s">
        <v>185</v>
      </c>
      <c r="D107" s="18" t="s">
        <v>125</v>
      </c>
      <c r="E107" s="18" t="s">
        <v>126</v>
      </c>
    </row>
    <row r="108" spans="1:6" ht="21.95" customHeight="1" x14ac:dyDescent="0.25">
      <c r="C108" s="58" t="s">
        <v>26</v>
      </c>
      <c r="D108" s="19">
        <v>43799</v>
      </c>
      <c r="E108" s="19">
        <v>43873</v>
      </c>
    </row>
    <row r="109" spans="1:6" ht="21.95" customHeight="1" x14ac:dyDescent="0.25">
      <c r="C109" s="58" t="s">
        <v>27</v>
      </c>
      <c r="D109" s="14">
        <v>51000</v>
      </c>
      <c r="E109" s="14">
        <v>58000</v>
      </c>
    </row>
    <row r="110" spans="1:6" ht="21.95" customHeight="1" x14ac:dyDescent="0.25">
      <c r="A110" s="55" t="s">
        <v>71</v>
      </c>
      <c r="C110" s="55"/>
      <c r="D110" s="55"/>
    </row>
    <row r="111" spans="1:6" ht="21.95" customHeight="1" x14ac:dyDescent="0.25">
      <c r="C111" s="58" t="s">
        <v>38</v>
      </c>
      <c r="D111" s="11" t="s">
        <v>127</v>
      </c>
      <c r="E111" s="23" t="s">
        <v>62</v>
      </c>
      <c r="F111" s="31" t="s">
        <v>52</v>
      </c>
    </row>
    <row r="112" spans="1:6" ht="21.95" customHeight="1" x14ac:dyDescent="0.25">
      <c r="C112" s="58" t="s">
        <v>28</v>
      </c>
      <c r="D112" s="11" t="s">
        <v>482</v>
      </c>
      <c r="E112" s="23" t="s">
        <v>63</v>
      </c>
      <c r="F112" s="31" t="s">
        <v>483</v>
      </c>
    </row>
    <row r="113" spans="1:6" ht="21.95" customHeight="1" x14ac:dyDescent="0.25">
      <c r="B113" s="55"/>
      <c r="C113" s="58" t="s">
        <v>29</v>
      </c>
      <c r="D113" s="14">
        <v>180000</v>
      </c>
      <c r="E113" s="14">
        <v>31000</v>
      </c>
      <c r="F113" s="14">
        <v>120000</v>
      </c>
    </row>
    <row r="114" spans="1:6" ht="21.95" customHeight="1" x14ac:dyDescent="0.25">
      <c r="A114" s="55" t="s">
        <v>66</v>
      </c>
      <c r="B114" s="55"/>
      <c r="C114" s="55"/>
      <c r="D114" s="4"/>
      <c r="E114" s="7"/>
    </row>
    <row r="115" spans="1:6" ht="21.95" customHeight="1" x14ac:dyDescent="0.25">
      <c r="A115" s="55"/>
      <c r="B115" s="55"/>
      <c r="C115" s="58" t="s">
        <v>37</v>
      </c>
      <c r="D115" s="11" t="s">
        <v>128</v>
      </c>
      <c r="E115" s="11" t="s">
        <v>64</v>
      </c>
    </row>
    <row r="116" spans="1:6" ht="21.95" customHeight="1" x14ac:dyDescent="0.25">
      <c r="B116" s="55"/>
      <c r="C116" s="58" t="s">
        <v>30</v>
      </c>
      <c r="D116" s="14">
        <v>41250000755487</v>
      </c>
      <c r="E116" s="14">
        <v>4853005124967450</v>
      </c>
    </row>
    <row r="117" spans="1:6" ht="21.95" customHeight="1" x14ac:dyDescent="0.25">
      <c r="C117" s="58" t="s">
        <v>41</v>
      </c>
      <c r="D117" s="14" t="s">
        <v>42</v>
      </c>
      <c r="E117" s="246" t="s">
        <v>43</v>
      </c>
    </row>
    <row r="118" spans="1:6" ht="15.75" x14ac:dyDescent="0.25">
      <c r="C118" s="58" t="s">
        <v>70</v>
      </c>
      <c r="D118" s="30" t="s">
        <v>51</v>
      </c>
      <c r="E118" s="23"/>
    </row>
    <row r="119" spans="1:6" ht="21.95" customHeight="1" x14ac:dyDescent="0.25">
      <c r="C119" s="4"/>
      <c r="D119" s="4"/>
    </row>
  </sheetData>
  <mergeCells count="37">
    <mergeCell ref="C7:F7"/>
    <mergeCell ref="D2:F2"/>
    <mergeCell ref="D3:F3"/>
    <mergeCell ref="D4:F4"/>
    <mergeCell ref="D5:F5"/>
    <mergeCell ref="C8:F8"/>
    <mergeCell ref="C19:F19"/>
    <mergeCell ref="C29:F29"/>
    <mergeCell ref="C52:E52"/>
    <mergeCell ref="D84:F84"/>
    <mergeCell ref="C71:F71"/>
    <mergeCell ref="D83:F83"/>
    <mergeCell ref="C56:E56"/>
    <mergeCell ref="C57:E57"/>
    <mergeCell ref="C58:E58"/>
    <mergeCell ref="C59:E59"/>
    <mergeCell ref="C60:E60"/>
    <mergeCell ref="C53:E53"/>
    <mergeCell ref="C54:E54"/>
    <mergeCell ref="C55:E55"/>
    <mergeCell ref="C99:D99"/>
    <mergeCell ref="D85:F85"/>
    <mergeCell ref="D86:F86"/>
    <mergeCell ref="C88:D88"/>
    <mergeCell ref="C89:D89"/>
    <mergeCell ref="C90:D90"/>
    <mergeCell ref="C92:E92"/>
    <mergeCell ref="C93:E93"/>
    <mergeCell ref="C94:E94"/>
    <mergeCell ref="C95:E95"/>
    <mergeCell ref="C97:E97"/>
    <mergeCell ref="C98:E98"/>
    <mergeCell ref="C104:D104"/>
    <mergeCell ref="C105:D105"/>
    <mergeCell ref="C100:D100"/>
    <mergeCell ref="C101:D101"/>
    <mergeCell ref="C103:D103"/>
  </mergeCells>
  <pageMargins left="0" right="0" top="0" bottom="0" header="0" footer="0"/>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0"/>
  <sheetViews>
    <sheetView tabSelected="1" topLeftCell="A40" zoomScale="120" zoomScaleNormal="120" workbookViewId="0">
      <selection activeCell="I38" sqref="I38"/>
    </sheetView>
  </sheetViews>
  <sheetFormatPr defaultColWidth="15.7109375" defaultRowHeight="20.100000000000001" customHeight="1" x14ac:dyDescent="0.2"/>
  <cols>
    <col min="1" max="1" width="5.7109375" style="69" customWidth="1"/>
    <col min="2" max="2" width="12.42578125" style="69" customWidth="1"/>
    <col min="3" max="3" width="31.85546875" style="69" customWidth="1"/>
    <col min="4" max="4" width="15.7109375" style="69"/>
    <col min="5" max="5" width="16.28515625" style="69" customWidth="1"/>
    <col min="6" max="6" width="18.28515625" style="69" customWidth="1"/>
    <col min="7" max="16384" width="15.7109375" style="69"/>
  </cols>
  <sheetData>
    <row r="1" spans="1:7" s="108" customFormat="1" ht="20.25" customHeight="1" x14ac:dyDescent="0.25">
      <c r="A1" s="122"/>
      <c r="B1" s="123" t="s">
        <v>222</v>
      </c>
      <c r="C1" s="336" t="s">
        <v>208</v>
      </c>
      <c r="D1" s="336"/>
      <c r="E1" s="124" t="s">
        <v>223</v>
      </c>
      <c r="F1" s="125" t="s">
        <v>207</v>
      </c>
      <c r="G1" s="107"/>
    </row>
    <row r="2" spans="1:7" s="108" customFormat="1" ht="21.75" customHeight="1" thickBot="1" x14ac:dyDescent="0.3">
      <c r="A2" s="126"/>
      <c r="B2" s="164" t="s">
        <v>219</v>
      </c>
      <c r="C2" s="127" t="s">
        <v>224</v>
      </c>
      <c r="D2" s="127" t="s">
        <v>209</v>
      </c>
      <c r="E2" s="128" t="s">
        <v>105</v>
      </c>
      <c r="F2" s="166" t="s">
        <v>217</v>
      </c>
      <c r="G2" s="107"/>
    </row>
    <row r="3" spans="1:7" ht="16.5" customHeight="1" x14ac:dyDescent="0.25">
      <c r="A3" s="129"/>
      <c r="B3" s="130" t="s">
        <v>136</v>
      </c>
      <c r="C3" s="131"/>
      <c r="D3" s="131"/>
      <c r="E3" s="131"/>
      <c r="F3" s="155"/>
    </row>
    <row r="4" spans="1:7" s="70" customFormat="1" ht="18.95" customHeight="1" x14ac:dyDescent="0.2">
      <c r="A4" s="132"/>
      <c r="B4" s="133"/>
      <c r="C4" s="78" t="s">
        <v>137</v>
      </c>
      <c r="D4" s="77" t="s">
        <v>138</v>
      </c>
      <c r="E4" s="78">
        <f>+'504'!E88</f>
        <v>1800000</v>
      </c>
      <c r="F4" s="156"/>
    </row>
    <row r="5" spans="1:7" s="70" customFormat="1" ht="15.75" customHeight="1" x14ac:dyDescent="0.2">
      <c r="A5" s="132"/>
      <c r="B5" s="78"/>
      <c r="C5" s="78" t="s">
        <v>139</v>
      </c>
      <c r="D5" s="78"/>
      <c r="E5" s="72">
        <f>+'504'!E89*-1</f>
        <v>-10000</v>
      </c>
      <c r="F5" s="156"/>
    </row>
    <row r="6" spans="1:7" s="70" customFormat="1" ht="18.95" customHeight="1" x14ac:dyDescent="0.2">
      <c r="A6" s="134"/>
      <c r="B6" s="78"/>
      <c r="C6" s="78"/>
      <c r="D6" s="77" t="s">
        <v>140</v>
      </c>
      <c r="E6" s="78">
        <f>E4+E5</f>
        <v>1790000</v>
      </c>
      <c r="F6" s="156"/>
    </row>
    <row r="7" spans="1:7" s="70" customFormat="1" ht="18.95" customHeight="1" x14ac:dyDescent="0.2">
      <c r="A7" s="132"/>
      <c r="B7" s="133"/>
      <c r="C7" s="78" t="s">
        <v>478</v>
      </c>
      <c r="D7" s="81">
        <f>ROUND(E6*0.3,0)</f>
        <v>537000</v>
      </c>
      <c r="E7" s="78"/>
      <c r="F7" s="156"/>
    </row>
    <row r="8" spans="1:7" s="70" customFormat="1" ht="18.95" customHeight="1" x14ac:dyDescent="0.25">
      <c r="A8" s="132"/>
      <c r="B8" s="78"/>
      <c r="C8" s="78" t="s">
        <v>141</v>
      </c>
      <c r="D8" s="74">
        <f>+'504'!E90</f>
        <v>145000</v>
      </c>
      <c r="E8" s="72">
        <f>(D7+D8)*-1</f>
        <v>-682000</v>
      </c>
      <c r="F8" s="157">
        <f>E6+E8</f>
        <v>1108000</v>
      </c>
    </row>
    <row r="9" spans="1:7" s="70" customFormat="1" ht="18.95" customHeight="1" x14ac:dyDescent="0.25">
      <c r="A9" s="132"/>
      <c r="B9" s="78"/>
      <c r="C9" s="78"/>
      <c r="D9" s="81"/>
      <c r="E9" s="78"/>
      <c r="F9" s="157"/>
    </row>
    <row r="10" spans="1:7" s="70" customFormat="1" ht="18.95" customHeight="1" x14ac:dyDescent="0.25">
      <c r="A10" s="132"/>
      <c r="B10" s="135" t="s">
        <v>147</v>
      </c>
      <c r="C10" s="78"/>
      <c r="D10" s="78"/>
      <c r="E10" s="78"/>
      <c r="F10" s="156"/>
    </row>
    <row r="11" spans="1:7" s="70" customFormat="1" ht="18.95" customHeight="1" x14ac:dyDescent="0.2">
      <c r="A11" s="132"/>
      <c r="B11" s="136">
        <f>+E45</f>
        <v>6296445</v>
      </c>
      <c r="C11" s="78" t="s">
        <v>206</v>
      </c>
      <c r="D11" s="78"/>
      <c r="E11" s="78">
        <f>+E60</f>
        <v>6055695</v>
      </c>
      <c r="F11" s="156"/>
    </row>
    <row r="12" spans="1:7" s="70" customFormat="1" ht="18.95" customHeight="1" x14ac:dyDescent="0.25">
      <c r="A12" s="132"/>
      <c r="B12" s="78"/>
      <c r="C12" s="137" t="s">
        <v>205</v>
      </c>
      <c r="D12" s="138"/>
      <c r="E12" s="72">
        <f>MIN(E59,D64)*-1</f>
        <v>-1800000</v>
      </c>
      <c r="F12" s="157">
        <f>E11+E12</f>
        <v>4255695</v>
      </c>
    </row>
    <row r="13" spans="1:7" s="70" customFormat="1" ht="18.95" customHeight="1" x14ac:dyDescent="0.25">
      <c r="A13" s="132"/>
      <c r="B13" s="135" t="s">
        <v>142</v>
      </c>
      <c r="C13" s="78"/>
      <c r="D13" s="78"/>
      <c r="E13" s="78"/>
      <c r="F13" s="156"/>
    </row>
    <row r="14" spans="1:7" s="70" customFormat="1" ht="18.95" customHeight="1" x14ac:dyDescent="0.2">
      <c r="A14" s="139"/>
      <c r="B14" s="136">
        <v>289</v>
      </c>
      <c r="C14" s="78" t="s">
        <v>225</v>
      </c>
      <c r="D14" s="76">
        <v>43817</v>
      </c>
      <c r="E14" s="78">
        <f>+'504'!F92</f>
        <v>7500000</v>
      </c>
      <c r="F14" s="156"/>
    </row>
    <row r="15" spans="1:7" s="70" customFormat="1" ht="18.95" customHeight="1" x14ac:dyDescent="0.2">
      <c r="A15" s="132"/>
      <c r="B15" s="140"/>
      <c r="C15" s="78" t="s">
        <v>143</v>
      </c>
      <c r="D15" s="78"/>
      <c r="E15" s="78">
        <f>+'504'!F95*-1</f>
        <v>-48000</v>
      </c>
      <c r="F15" s="156"/>
    </row>
    <row r="16" spans="1:7" s="70" customFormat="1" ht="18.95" customHeight="1" x14ac:dyDescent="0.2">
      <c r="A16" s="132"/>
      <c r="B16" s="140">
        <v>100</v>
      </c>
      <c r="C16" s="78" t="s">
        <v>215</v>
      </c>
      <c r="D16" s="77">
        <f>+'504'!F94</f>
        <v>2400000</v>
      </c>
      <c r="E16" s="165">
        <f>ROUND(D16*B14/B16,0)*-1</f>
        <v>-6936000</v>
      </c>
      <c r="F16" s="156"/>
    </row>
    <row r="17" spans="1:6" s="70" customFormat="1" ht="18.95" customHeight="1" x14ac:dyDescent="0.2">
      <c r="A17" s="132"/>
      <c r="B17" s="141"/>
      <c r="C17" s="78"/>
      <c r="D17" s="78"/>
      <c r="E17" s="78">
        <f>SUM(E14:E16)</f>
        <v>516000</v>
      </c>
      <c r="F17" s="156"/>
    </row>
    <row r="18" spans="1:6" s="70" customFormat="1" ht="18.95" customHeight="1" x14ac:dyDescent="0.2">
      <c r="A18" s="132"/>
      <c r="B18" s="76"/>
      <c r="C18" s="78" t="s">
        <v>227</v>
      </c>
      <c r="D18" s="81" t="s">
        <v>226</v>
      </c>
      <c r="E18" s="78"/>
      <c r="F18" s="156"/>
    </row>
    <row r="19" spans="1:6" s="70" customFormat="1" ht="18.95" customHeight="1" x14ac:dyDescent="0.25">
      <c r="A19" s="132"/>
      <c r="B19" s="76">
        <v>43823</v>
      </c>
      <c r="C19" s="78" t="s">
        <v>220</v>
      </c>
      <c r="D19" s="74">
        <v>3500000</v>
      </c>
      <c r="E19" s="74">
        <f>E17*-1</f>
        <v>-516000</v>
      </c>
      <c r="F19" s="158" t="s">
        <v>144</v>
      </c>
    </row>
    <row r="20" spans="1:6" s="70" customFormat="1" ht="18.95" customHeight="1" x14ac:dyDescent="0.25">
      <c r="A20" s="132"/>
      <c r="B20" s="135" t="s">
        <v>145</v>
      </c>
      <c r="C20" s="78"/>
      <c r="D20" s="78"/>
      <c r="E20" s="78"/>
      <c r="F20" s="156"/>
    </row>
    <row r="21" spans="1:6" s="70" customFormat="1" ht="20.100000000000001" customHeight="1" x14ac:dyDescent="0.2">
      <c r="A21" s="142"/>
      <c r="B21" s="78"/>
      <c r="C21" s="78" t="s">
        <v>489</v>
      </c>
      <c r="D21" s="78"/>
      <c r="E21" s="78">
        <f>+'504'!E99</f>
        <v>105000</v>
      </c>
      <c r="F21" s="156"/>
    </row>
    <row r="22" spans="1:6" s="70" customFormat="1" ht="20.100000000000001" customHeight="1" x14ac:dyDescent="0.25">
      <c r="A22" s="143"/>
      <c r="B22" s="78"/>
      <c r="C22" s="78" t="s">
        <v>146</v>
      </c>
      <c r="D22" s="77">
        <f>+'504'!E101</f>
        <v>279000</v>
      </c>
      <c r="E22" s="78">
        <f>ROUND(D22/90*100,0)</f>
        <v>310000</v>
      </c>
      <c r="F22" s="157"/>
    </row>
    <row r="23" spans="1:6" s="70" customFormat="1" ht="20.100000000000001" customHeight="1" x14ac:dyDescent="0.25">
      <c r="A23" s="143"/>
      <c r="B23" s="76">
        <v>43573</v>
      </c>
      <c r="C23" s="78" t="s">
        <v>228</v>
      </c>
      <c r="D23" s="77">
        <f>+'504'!E100</f>
        <v>280000</v>
      </c>
      <c r="E23" s="165">
        <f>ROUND(D23/70*100,0)</f>
        <v>400000</v>
      </c>
      <c r="F23" s="157">
        <f>SUM(E21:E23)</f>
        <v>815000</v>
      </c>
    </row>
    <row r="24" spans="1:6" s="70" customFormat="1" ht="20.100000000000001" customHeight="1" x14ac:dyDescent="0.2">
      <c r="A24" s="144"/>
      <c r="B24" s="78"/>
      <c r="C24" s="78"/>
      <c r="D24" s="78"/>
      <c r="E24" s="78"/>
      <c r="F24" s="159"/>
    </row>
    <row r="25" spans="1:6" s="70" customFormat="1" ht="20.100000000000001" customHeight="1" x14ac:dyDescent="0.25">
      <c r="A25" s="144"/>
      <c r="B25" s="77"/>
      <c r="C25" s="78"/>
      <c r="D25" s="145"/>
      <c r="E25" s="146" t="s">
        <v>162</v>
      </c>
      <c r="F25" s="157">
        <f>SUM(F3:F24)</f>
        <v>6178695</v>
      </c>
    </row>
    <row r="26" spans="1:6" s="70" customFormat="1" ht="20.100000000000001" customHeight="1" x14ac:dyDescent="0.2">
      <c r="A26" s="147"/>
      <c r="B26" s="77"/>
      <c r="C26" s="133" t="s">
        <v>202</v>
      </c>
      <c r="D26" s="78">
        <f>+'504'!E104</f>
        <v>145000</v>
      </c>
      <c r="E26" s="81"/>
      <c r="F26" s="156"/>
    </row>
    <row r="27" spans="1:6" s="70" customFormat="1" ht="20.100000000000001" customHeight="1" x14ac:dyDescent="0.2">
      <c r="A27" s="147"/>
      <c r="B27" s="77"/>
      <c r="C27" s="133" t="s">
        <v>221</v>
      </c>
      <c r="D27" s="81" t="s">
        <v>216</v>
      </c>
      <c r="E27" s="81"/>
      <c r="F27" s="156"/>
    </row>
    <row r="28" spans="1:6" s="70" customFormat="1" ht="20.100000000000001" customHeight="1" x14ac:dyDescent="0.2">
      <c r="A28" s="147"/>
      <c r="B28" s="77"/>
      <c r="C28" s="78" t="s">
        <v>203</v>
      </c>
      <c r="D28" s="72">
        <f>+'504'!E103</f>
        <v>215000</v>
      </c>
      <c r="E28" s="81"/>
      <c r="F28" s="156">
        <f>(D26+D28)*-1</f>
        <v>-360000</v>
      </c>
    </row>
    <row r="29" spans="1:6" s="70" customFormat="1" ht="20.100000000000001" customHeight="1" thickBot="1" x14ac:dyDescent="0.3">
      <c r="A29" s="144"/>
      <c r="B29" s="77"/>
      <c r="C29" s="78"/>
      <c r="D29" s="148"/>
      <c r="E29" s="146" t="s">
        <v>163</v>
      </c>
      <c r="F29" s="160">
        <f>F25+F28</f>
        <v>5818695</v>
      </c>
    </row>
    <row r="30" spans="1:6" s="70" customFormat="1" ht="22.5" customHeight="1" thickTop="1" x14ac:dyDescent="0.2">
      <c r="A30" s="144"/>
      <c r="B30" s="77">
        <f>+F29-B31</f>
        <v>5418695</v>
      </c>
      <c r="C30" s="167" t="s">
        <v>164</v>
      </c>
      <c r="D30" s="149">
        <v>0.3</v>
      </c>
      <c r="E30" s="78">
        <f>(F29-E23)*D30</f>
        <v>1625608.5</v>
      </c>
      <c r="F30" s="156"/>
    </row>
    <row r="31" spans="1:6" s="70" customFormat="1" ht="22.5" customHeight="1" x14ac:dyDescent="0.2">
      <c r="A31" s="144"/>
      <c r="B31" s="77">
        <f>+E23</f>
        <v>400000</v>
      </c>
      <c r="C31" s="167" t="s">
        <v>233</v>
      </c>
      <c r="D31" s="149">
        <v>0.3</v>
      </c>
      <c r="E31" s="165">
        <f>E23*D31</f>
        <v>120000</v>
      </c>
      <c r="F31" s="156">
        <f>E30+E31</f>
        <v>1745608.5</v>
      </c>
    </row>
    <row r="32" spans="1:6" s="70" customFormat="1" ht="22.5" customHeight="1" x14ac:dyDescent="0.2">
      <c r="A32" s="144"/>
      <c r="B32" s="77"/>
      <c r="C32" s="172" t="s">
        <v>218</v>
      </c>
      <c r="D32" s="173"/>
      <c r="E32" s="173">
        <v>0.12</v>
      </c>
      <c r="F32" s="156"/>
    </row>
    <row r="33" spans="1:6" s="70" customFormat="1" ht="20.100000000000001" customHeight="1" x14ac:dyDescent="0.2">
      <c r="A33" s="144"/>
      <c r="B33" s="77"/>
      <c r="C33" s="167" t="s">
        <v>244</v>
      </c>
      <c r="E33" s="149">
        <v>0.04</v>
      </c>
      <c r="F33" s="159">
        <f>ROUND(F31*4%,0)</f>
        <v>69824</v>
      </c>
    </row>
    <row r="34" spans="1:6" s="70" customFormat="1" ht="20.100000000000001" customHeight="1" x14ac:dyDescent="0.25">
      <c r="A34" s="144"/>
      <c r="B34" s="77"/>
      <c r="C34" s="78"/>
      <c r="D34" s="149"/>
      <c r="E34" s="146" t="s">
        <v>165</v>
      </c>
      <c r="F34" s="161">
        <f>SUM(F31:F33)</f>
        <v>1815432.5</v>
      </c>
    </row>
    <row r="35" spans="1:6" s="70" customFormat="1" ht="20.100000000000001" customHeight="1" x14ac:dyDescent="0.2">
      <c r="A35" s="144"/>
      <c r="B35" s="78"/>
      <c r="C35" s="78" t="s">
        <v>230</v>
      </c>
      <c r="D35" s="78">
        <f>+'504'!D113</f>
        <v>180000</v>
      </c>
      <c r="E35" s="78"/>
      <c r="F35" s="156"/>
    </row>
    <row r="36" spans="1:6" s="70" customFormat="1" ht="20.100000000000001" customHeight="1" x14ac:dyDescent="0.2">
      <c r="A36" s="144"/>
      <c r="B36" s="78"/>
      <c r="C36" s="78" t="s">
        <v>231</v>
      </c>
      <c r="D36" s="78">
        <f>+'504'!E113</f>
        <v>31000</v>
      </c>
      <c r="E36" s="78"/>
      <c r="F36" s="156"/>
    </row>
    <row r="37" spans="1:6" s="70" customFormat="1" ht="20.100000000000001" customHeight="1" x14ac:dyDescent="0.2">
      <c r="A37" s="144"/>
      <c r="B37" s="78"/>
      <c r="C37" s="78" t="s">
        <v>232</v>
      </c>
      <c r="D37" s="72">
        <f>+'504'!F113</f>
        <v>120000</v>
      </c>
      <c r="E37" s="78">
        <f>(D35++D36+D37)*-1</f>
        <v>-331000</v>
      </c>
      <c r="F37" s="156"/>
    </row>
    <row r="38" spans="1:6" s="70" customFormat="1" ht="26.25" customHeight="1" x14ac:dyDescent="0.2">
      <c r="A38" s="144"/>
      <c r="B38" s="76">
        <f>+'504'!D108</f>
        <v>43799</v>
      </c>
      <c r="C38" s="78" t="s">
        <v>166</v>
      </c>
      <c r="D38" s="78">
        <f>+'504'!D109</f>
        <v>51000</v>
      </c>
      <c r="E38" s="78"/>
      <c r="F38" s="156"/>
    </row>
    <row r="39" spans="1:6" s="70" customFormat="1" ht="15.75" customHeight="1" x14ac:dyDescent="0.2">
      <c r="A39" s="144"/>
      <c r="B39" s="76">
        <f>+'504'!E108</f>
        <v>43873</v>
      </c>
      <c r="C39" s="78" t="s">
        <v>166</v>
      </c>
      <c r="D39" s="72">
        <f>+'504'!E109</f>
        <v>58000</v>
      </c>
      <c r="E39" s="72">
        <f>(D38+D39)*-1</f>
        <v>-109000</v>
      </c>
      <c r="F39" s="159">
        <f>E37+E39</f>
        <v>-440000</v>
      </c>
    </row>
    <row r="40" spans="1:6" s="70" customFormat="1" ht="20.100000000000001" customHeight="1" x14ac:dyDescent="0.25">
      <c r="A40" s="144"/>
      <c r="B40" s="77"/>
      <c r="C40" s="78"/>
      <c r="D40" s="78"/>
      <c r="E40" s="150" t="s">
        <v>204</v>
      </c>
      <c r="F40" s="162">
        <f>F34+F39</f>
        <v>1375432.5</v>
      </c>
    </row>
    <row r="41" spans="1:6" s="70" customFormat="1" ht="20.100000000000001" customHeight="1" x14ac:dyDescent="0.2">
      <c r="A41" s="144"/>
      <c r="B41" s="77"/>
      <c r="C41" s="133" t="s">
        <v>167</v>
      </c>
      <c r="D41" s="77" t="s">
        <v>168</v>
      </c>
      <c r="E41" s="78"/>
      <c r="F41" s="156"/>
    </row>
    <row r="42" spans="1:6" s="70" customFormat="1" ht="17.25" customHeight="1" thickBot="1" x14ac:dyDescent="0.3">
      <c r="A42" s="151"/>
      <c r="B42" s="152"/>
      <c r="C42" s="152"/>
      <c r="D42" s="153" t="s">
        <v>204</v>
      </c>
      <c r="E42" s="154" t="s">
        <v>169</v>
      </c>
      <c r="F42" s="163">
        <f>ROUND(+F40,-1)</f>
        <v>1375430</v>
      </c>
    </row>
    <row r="43" spans="1:6" s="70" customFormat="1" ht="17.25" customHeight="1" x14ac:dyDescent="0.2">
      <c r="B43" s="337" t="s">
        <v>213</v>
      </c>
      <c r="C43" s="337"/>
      <c r="D43" s="337"/>
      <c r="E43" s="337"/>
      <c r="F43" s="337"/>
    </row>
    <row r="44" spans="1:6" s="70" customFormat="1" ht="18" customHeight="1" x14ac:dyDescent="0.25">
      <c r="B44" s="121" t="s">
        <v>200</v>
      </c>
      <c r="C44" s="120"/>
      <c r="D44" s="120"/>
      <c r="E44" s="119"/>
      <c r="F44" s="119"/>
    </row>
    <row r="45" spans="1:6" s="70" customFormat="1" ht="18" customHeight="1" x14ac:dyDescent="0.2">
      <c r="A45" s="73"/>
      <c r="C45" s="70" t="s">
        <v>148</v>
      </c>
      <c r="E45" s="70">
        <f>+'504'!D49</f>
        <v>6296445</v>
      </c>
    </row>
    <row r="46" spans="1:6" s="70" customFormat="1" ht="18" customHeight="1" x14ac:dyDescent="0.2">
      <c r="A46" s="73"/>
      <c r="B46" s="79" t="s">
        <v>484</v>
      </c>
      <c r="C46" s="70" t="s">
        <v>235</v>
      </c>
      <c r="D46" s="70">
        <f>+'504'!F52</f>
        <v>70000</v>
      </c>
      <c r="E46" s="71"/>
    </row>
    <row r="47" spans="1:6" s="70" customFormat="1" ht="18" customHeight="1" x14ac:dyDescent="0.2">
      <c r="A47" s="73"/>
      <c r="B47" s="79" t="s">
        <v>485</v>
      </c>
      <c r="C47" s="70" t="s">
        <v>236</v>
      </c>
      <c r="D47" s="70">
        <f>+'504'!F53</f>
        <v>10000</v>
      </c>
      <c r="E47" s="71"/>
    </row>
    <row r="48" spans="1:6" s="70" customFormat="1" ht="18" customHeight="1" x14ac:dyDescent="0.2">
      <c r="A48" s="73"/>
      <c r="B48" s="79" t="s">
        <v>488</v>
      </c>
      <c r="C48" s="168" t="s">
        <v>237</v>
      </c>
      <c r="D48" s="70">
        <f>+'504'!F54</f>
        <v>28000</v>
      </c>
      <c r="E48" s="71"/>
    </row>
    <row r="49" spans="1:6" s="70" customFormat="1" ht="18" customHeight="1" x14ac:dyDescent="0.2">
      <c r="A49" s="73"/>
      <c r="B49" s="79" t="s">
        <v>241</v>
      </c>
      <c r="C49" s="70" t="s">
        <v>238</v>
      </c>
      <c r="D49" s="70">
        <f>+'504'!F55</f>
        <v>45000</v>
      </c>
      <c r="E49" s="71"/>
    </row>
    <row r="50" spans="1:6" s="70" customFormat="1" ht="18" customHeight="1" x14ac:dyDescent="0.2">
      <c r="A50" s="73"/>
      <c r="B50" s="79" t="s">
        <v>197</v>
      </c>
      <c r="C50" s="70" t="s">
        <v>239</v>
      </c>
      <c r="D50" s="70">
        <f>+'504'!F56*30%</f>
        <v>47250</v>
      </c>
      <c r="E50" s="71"/>
    </row>
    <row r="51" spans="1:6" s="70" customFormat="1" ht="18" customHeight="1" x14ac:dyDescent="0.2">
      <c r="A51" s="73"/>
      <c r="B51" s="79" t="s">
        <v>479</v>
      </c>
      <c r="C51" s="70" t="s">
        <v>234</v>
      </c>
      <c r="D51" s="70">
        <f>+'504'!F57</f>
        <v>250000</v>
      </c>
      <c r="E51" s="71"/>
    </row>
    <row r="52" spans="1:6" s="70" customFormat="1" ht="18" customHeight="1" x14ac:dyDescent="0.2">
      <c r="A52" s="73"/>
      <c r="B52" s="79" t="s">
        <v>198</v>
      </c>
      <c r="C52" s="70" t="s">
        <v>196</v>
      </c>
      <c r="D52" s="70">
        <f>+'504'!F59</f>
        <v>70000</v>
      </c>
      <c r="E52" s="71"/>
    </row>
    <row r="53" spans="1:6" s="70" customFormat="1" ht="18" customHeight="1" x14ac:dyDescent="0.2">
      <c r="A53" s="73"/>
      <c r="B53" s="79" t="s">
        <v>486</v>
      </c>
      <c r="C53" s="70" t="s">
        <v>240</v>
      </c>
      <c r="D53" s="72">
        <f>+'504'!F60</f>
        <v>4000</v>
      </c>
      <c r="E53" s="73">
        <f>SUM(D46:D53)</f>
        <v>524250</v>
      </c>
    </row>
    <row r="54" spans="1:6" s="70" customFormat="1" ht="18" customHeight="1" x14ac:dyDescent="0.2">
      <c r="A54" s="73"/>
      <c r="B54" s="79" t="s">
        <v>487</v>
      </c>
      <c r="C54" s="70" t="s">
        <v>245</v>
      </c>
      <c r="E54" s="70">
        <f>+'504'!F58*-1</f>
        <v>-50000</v>
      </c>
    </row>
    <row r="55" spans="1:6" s="70" customFormat="1" ht="18" customHeight="1" x14ac:dyDescent="0.2">
      <c r="A55" s="73"/>
      <c r="B55" s="71" t="s">
        <v>149</v>
      </c>
      <c r="C55" s="70" t="s">
        <v>150</v>
      </c>
      <c r="E55" s="70">
        <f>+'504'!D48</f>
        <v>400000</v>
      </c>
      <c r="F55" s="71" t="s">
        <v>151</v>
      </c>
    </row>
    <row r="56" spans="1:6" s="70" customFormat="1" ht="18" customHeight="1" x14ac:dyDescent="0.2">
      <c r="A56" s="73"/>
      <c r="B56" s="71" t="s">
        <v>152</v>
      </c>
      <c r="C56" s="70" t="s">
        <v>153</v>
      </c>
      <c r="E56" s="106">
        <f>+E71*-1</f>
        <v>-2915000</v>
      </c>
      <c r="F56" s="71" t="s">
        <v>154</v>
      </c>
    </row>
    <row r="57" spans="1:6" s="70" customFormat="1" ht="18" customHeight="1" x14ac:dyDescent="0.2">
      <c r="A57" s="73"/>
      <c r="B57" s="71"/>
      <c r="C57" s="101" t="s">
        <v>155</v>
      </c>
      <c r="E57" s="72"/>
      <c r="F57" s="71" t="s">
        <v>156</v>
      </c>
    </row>
    <row r="58" spans="1:6" s="70" customFormat="1" ht="18" customHeight="1" x14ac:dyDescent="0.25">
      <c r="A58" s="73"/>
      <c r="B58" s="71"/>
      <c r="C58" s="75" t="s">
        <v>157</v>
      </c>
      <c r="E58" s="75">
        <f>SUM(E45:E57)</f>
        <v>4255695</v>
      </c>
    </row>
    <row r="59" spans="1:6" s="70" customFormat="1" ht="18" customHeight="1" x14ac:dyDescent="0.2">
      <c r="A59" s="73"/>
      <c r="C59" s="70" t="s">
        <v>158</v>
      </c>
      <c r="E59" s="70">
        <f>+'504'!D45</f>
        <v>1800000</v>
      </c>
    </row>
    <row r="60" spans="1:6" s="70" customFormat="1" ht="18" customHeight="1" thickBot="1" x14ac:dyDescent="0.3">
      <c r="A60" s="73"/>
      <c r="C60" s="70" t="s">
        <v>159</v>
      </c>
      <c r="E60" s="80">
        <f>E59+E58</f>
        <v>6055695</v>
      </c>
    </row>
    <row r="61" spans="1:6" s="70" customFormat="1" ht="18" customHeight="1" thickTop="1" x14ac:dyDescent="0.25">
      <c r="A61" s="73"/>
      <c r="B61" s="109" t="s">
        <v>210</v>
      </c>
      <c r="D61" s="82"/>
    </row>
    <row r="62" spans="1:6" s="70" customFormat="1" ht="18" customHeight="1" x14ac:dyDescent="0.2">
      <c r="A62" s="73"/>
      <c r="B62" s="110" t="s">
        <v>211</v>
      </c>
      <c r="C62" s="70" t="s">
        <v>212</v>
      </c>
      <c r="D62" s="70">
        <f>300000*0.9</f>
        <v>270000</v>
      </c>
    </row>
    <row r="63" spans="1:6" s="70" customFormat="1" ht="18" customHeight="1" x14ac:dyDescent="0.2">
      <c r="A63" s="73"/>
      <c r="C63" s="70" t="s">
        <v>160</v>
      </c>
      <c r="D63" s="70">
        <f>(E60-300000)*0.6</f>
        <v>3453417</v>
      </c>
    </row>
    <row r="64" spans="1:6" s="70" customFormat="1" ht="18" customHeight="1" thickBot="1" x14ac:dyDescent="0.3">
      <c r="A64" s="73"/>
      <c r="C64" s="70" t="s">
        <v>161</v>
      </c>
      <c r="D64" s="80">
        <f>SUM(D62:D63)</f>
        <v>3723417</v>
      </c>
    </row>
    <row r="65" spans="1:10" s="70" customFormat="1" ht="18" customHeight="1" thickTop="1" x14ac:dyDescent="0.25">
      <c r="B65" s="121" t="s">
        <v>214</v>
      </c>
      <c r="C65" s="121"/>
      <c r="D65" s="121"/>
      <c r="E65" s="121"/>
      <c r="G65" s="71"/>
    </row>
    <row r="66" spans="1:10" s="70" customFormat="1" ht="18" customHeight="1" x14ac:dyDescent="0.2">
      <c r="A66" s="73"/>
      <c r="B66" s="71" t="s">
        <v>199</v>
      </c>
      <c r="C66" s="102" t="e">
        <f>+#REF!</f>
        <v>#REF!</v>
      </c>
      <c r="D66" s="104" t="e">
        <f>+#REF!</f>
        <v>#REF!</v>
      </c>
      <c r="E66" s="71" t="s">
        <v>201</v>
      </c>
      <c r="G66" s="71"/>
    </row>
    <row r="67" spans="1:10" s="70" customFormat="1" ht="18" customHeight="1" x14ac:dyDescent="0.2">
      <c r="A67" s="73"/>
      <c r="B67" s="71" t="s">
        <v>16</v>
      </c>
      <c r="C67" s="103">
        <v>0.15</v>
      </c>
      <c r="D67" s="103">
        <v>0.4</v>
      </c>
      <c r="G67" s="71"/>
    </row>
    <row r="68" spans="1:10" s="70" customFormat="1" ht="18" customHeight="1" x14ac:dyDescent="0.2">
      <c r="A68" s="73"/>
      <c r="B68" s="71" t="s">
        <v>194</v>
      </c>
      <c r="C68" s="113">
        <f>('504'!D64+'504'!D65+'504'!D66)*C67</f>
        <v>981360</v>
      </c>
      <c r="D68" s="111">
        <f>('504'!E64+'504'!E65+'504'!E66)*D67</f>
        <v>1744640</v>
      </c>
      <c r="G68" s="71"/>
    </row>
    <row r="69" spans="1:10" s="70" customFormat="1" ht="18" customHeight="1" x14ac:dyDescent="0.2">
      <c r="A69" s="73"/>
      <c r="B69" s="71" t="s">
        <v>195</v>
      </c>
      <c r="C69" s="114">
        <f>(+'504'!D67+'504'!D68)*C67/2</f>
        <v>31320</v>
      </c>
      <c r="D69" s="112">
        <f>('504'!E67+'504'!E68)*D67/2</f>
        <v>55680</v>
      </c>
      <c r="G69" s="71"/>
      <c r="I69" s="78"/>
      <c r="J69" s="78"/>
    </row>
    <row r="70" spans="1:10" s="70" customFormat="1" ht="18" customHeight="1" x14ac:dyDescent="0.2">
      <c r="A70" s="103">
        <v>0.2</v>
      </c>
      <c r="B70" s="71" t="s">
        <v>242</v>
      </c>
      <c r="C70" s="114">
        <f>'504'!F70*A70</f>
        <v>102000</v>
      </c>
      <c r="D70" s="112"/>
      <c r="G70" s="71"/>
      <c r="I70" s="78"/>
      <c r="J70" s="78"/>
    </row>
    <row r="71" spans="1:10" s="70" customFormat="1" ht="18" customHeight="1" thickBot="1" x14ac:dyDescent="0.3">
      <c r="A71" s="117"/>
      <c r="B71" s="105"/>
      <c r="C71" s="116">
        <f>SUM(C68:C70)</f>
        <v>1114680</v>
      </c>
      <c r="D71" s="118">
        <f>SUM(D68:D69)</f>
        <v>1800320</v>
      </c>
      <c r="E71" s="115">
        <f>C71+D71</f>
        <v>2915000</v>
      </c>
      <c r="G71" s="71"/>
      <c r="I71" s="78"/>
      <c r="J71" s="78"/>
    </row>
    <row r="72" spans="1:10" s="70" customFormat="1" ht="18" customHeight="1" thickTop="1" x14ac:dyDescent="0.2">
      <c r="A72" s="73"/>
      <c r="C72" s="78"/>
      <c r="D72" s="78"/>
      <c r="G72" s="71"/>
      <c r="I72" s="78"/>
      <c r="J72" s="78"/>
    </row>
    <row r="73" spans="1:10" s="70" customFormat="1" ht="18.95" customHeight="1" x14ac:dyDescent="0.2">
      <c r="A73" s="81"/>
      <c r="B73" s="83">
        <v>1</v>
      </c>
      <c r="C73" s="84" t="s">
        <v>170</v>
      </c>
      <c r="D73" s="85"/>
      <c r="E73" s="86" t="s">
        <v>171</v>
      </c>
      <c r="G73" s="71"/>
    </row>
    <row r="74" spans="1:10" s="70" customFormat="1" ht="18.95" customHeight="1" x14ac:dyDescent="0.2">
      <c r="A74" s="81"/>
      <c r="B74" s="87"/>
      <c r="C74" s="88" t="s">
        <v>172</v>
      </c>
      <c r="D74" s="85"/>
      <c r="E74" s="89"/>
    </row>
    <row r="75" spans="1:10" s="70" customFormat="1" ht="16.5" customHeight="1" x14ac:dyDescent="0.2">
      <c r="A75" s="81"/>
      <c r="B75" s="87">
        <v>2</v>
      </c>
      <c r="C75" s="84" t="s">
        <v>173</v>
      </c>
      <c r="D75" s="85"/>
      <c r="E75" s="86" t="s">
        <v>171</v>
      </c>
    </row>
    <row r="76" spans="1:10" s="70" customFormat="1" ht="18.95" customHeight="1" x14ac:dyDescent="0.2">
      <c r="A76" s="81"/>
      <c r="B76" s="83"/>
      <c r="C76" s="90" t="s">
        <v>174</v>
      </c>
      <c r="D76" s="85"/>
      <c r="E76" s="85"/>
    </row>
    <row r="77" spans="1:10" s="70" customFormat="1" ht="18.95" customHeight="1" x14ac:dyDescent="0.2">
      <c r="A77" s="81"/>
      <c r="B77" s="87">
        <v>3</v>
      </c>
      <c r="C77" s="84" t="s">
        <v>175</v>
      </c>
      <c r="D77" s="91"/>
      <c r="E77" s="89" t="s">
        <v>176</v>
      </c>
    </row>
    <row r="78" spans="1:10" s="70" customFormat="1" ht="18.95" customHeight="1" x14ac:dyDescent="0.2">
      <c r="A78" s="81"/>
      <c r="B78" s="83"/>
      <c r="C78" s="88" t="s">
        <v>177</v>
      </c>
      <c r="D78" s="85"/>
      <c r="E78" s="85"/>
    </row>
    <row r="79" spans="1:10" s="70" customFormat="1" ht="18.95" customHeight="1" x14ac:dyDescent="0.2">
      <c r="A79" s="81"/>
      <c r="B79" s="83">
        <v>4</v>
      </c>
      <c r="C79" s="84" t="s">
        <v>178</v>
      </c>
      <c r="D79" s="85"/>
      <c r="E79" s="89" t="s">
        <v>176</v>
      </c>
    </row>
    <row r="80" spans="1:10" s="70" customFormat="1" ht="18.95" customHeight="1" x14ac:dyDescent="0.2">
      <c r="A80" s="81"/>
      <c r="B80" s="91"/>
      <c r="C80" s="88" t="s">
        <v>177</v>
      </c>
      <c r="D80" s="85"/>
      <c r="E80" s="85"/>
    </row>
    <row r="81" spans="1:2" s="70" customFormat="1" ht="18.95" customHeight="1" x14ac:dyDescent="0.2">
      <c r="A81" s="81"/>
      <c r="B81" s="71"/>
    </row>
    <row r="82" spans="1:2" s="70" customFormat="1" ht="18.95" customHeight="1" x14ac:dyDescent="0.2">
      <c r="A82" s="81"/>
      <c r="B82" s="71"/>
    </row>
    <row r="83" spans="1:2" s="70" customFormat="1" ht="18.95" customHeight="1" x14ac:dyDescent="0.2">
      <c r="A83" s="81"/>
      <c r="B83" s="71"/>
    </row>
    <row r="84" spans="1:2" s="70" customFormat="1" ht="18.95" customHeight="1" x14ac:dyDescent="0.2">
      <c r="A84" s="81"/>
      <c r="B84" s="71"/>
    </row>
    <row r="85" spans="1:2" s="70" customFormat="1" ht="18.95" customHeight="1" x14ac:dyDescent="0.2">
      <c r="A85" s="81"/>
      <c r="B85" s="71"/>
    </row>
    <row r="86" spans="1:2" s="70" customFormat="1" ht="18.95" customHeight="1" x14ac:dyDescent="0.2">
      <c r="A86" s="81"/>
      <c r="B86" s="71"/>
    </row>
    <row r="87" spans="1:2" s="70" customFormat="1" ht="18.95" customHeight="1" x14ac:dyDescent="0.2">
      <c r="A87" s="81"/>
      <c r="B87" s="71"/>
    </row>
    <row r="88" spans="1:2" s="70" customFormat="1" ht="18.95" customHeight="1" x14ac:dyDescent="0.2">
      <c r="A88" s="81"/>
      <c r="B88" s="71"/>
    </row>
    <row r="89" spans="1:2" s="70" customFormat="1" ht="18.95" customHeight="1" x14ac:dyDescent="0.2">
      <c r="A89" s="81"/>
      <c r="B89" s="71"/>
    </row>
    <row r="90" spans="1:2" s="70" customFormat="1" ht="18.95" customHeight="1" x14ac:dyDescent="0.2">
      <c r="A90" s="81"/>
      <c r="B90" s="71"/>
    </row>
    <row r="91" spans="1:2" s="70" customFormat="1" ht="18.95" customHeight="1" x14ac:dyDescent="0.2">
      <c r="A91" s="81"/>
      <c r="B91" s="71"/>
    </row>
    <row r="92" spans="1:2" s="70" customFormat="1" ht="24" customHeight="1" x14ac:dyDescent="0.2">
      <c r="A92" s="81"/>
      <c r="B92" s="71"/>
    </row>
    <row r="93" spans="1:2" s="70" customFormat="1" ht="18.95" customHeight="1" x14ac:dyDescent="0.2">
      <c r="A93" s="81"/>
      <c r="B93" s="71"/>
    </row>
    <row r="94" spans="1:2" s="70" customFormat="1" ht="18.95" customHeight="1" x14ac:dyDescent="0.2">
      <c r="A94" s="81"/>
      <c r="B94" s="77"/>
    </row>
    <row r="95" spans="1:2" s="70" customFormat="1" ht="18.95" customHeight="1" x14ac:dyDescent="0.25">
      <c r="A95" s="92"/>
      <c r="B95" s="77"/>
    </row>
    <row r="96" spans="1:2" s="70" customFormat="1" ht="18.95" customHeight="1" x14ac:dyDescent="0.25">
      <c r="A96" s="92"/>
      <c r="B96" s="77"/>
    </row>
    <row r="97" spans="1:5" s="70" customFormat="1" ht="19.5" customHeight="1" x14ac:dyDescent="0.2"/>
    <row r="98" spans="1:5" s="70" customFormat="1" ht="15" customHeight="1" x14ac:dyDescent="0.2"/>
    <row r="99" spans="1:5" s="70" customFormat="1" ht="19.5" customHeight="1" x14ac:dyDescent="0.2"/>
    <row r="100" spans="1:5" s="70" customFormat="1" ht="20.100000000000001" customHeight="1" x14ac:dyDescent="0.2"/>
    <row r="101" spans="1:5" s="70" customFormat="1" ht="30.75" customHeight="1" x14ac:dyDescent="0.2">
      <c r="A101" s="93"/>
      <c r="D101" s="71"/>
      <c r="E101" s="71"/>
    </row>
    <row r="102" spans="1:5" s="70" customFormat="1" ht="20.100000000000001" customHeight="1" x14ac:dyDescent="0.2"/>
    <row r="103" spans="1:5" s="70" customFormat="1" ht="22.5" customHeight="1" x14ac:dyDescent="0.2">
      <c r="A103" s="94"/>
      <c r="B103" s="71"/>
    </row>
    <row r="104" spans="1:5" s="70" customFormat="1" ht="20.100000000000001" customHeight="1" x14ac:dyDescent="0.2">
      <c r="A104" s="78"/>
      <c r="B104" s="71"/>
    </row>
    <row r="105" spans="1:5" s="70" customFormat="1" ht="20.100000000000001" customHeight="1" x14ac:dyDescent="0.2">
      <c r="A105" s="78"/>
      <c r="B105" s="71"/>
    </row>
    <row r="106" spans="1:5" s="70" customFormat="1" ht="20.100000000000001" customHeight="1" x14ac:dyDescent="0.2">
      <c r="A106" s="78"/>
      <c r="B106" s="71"/>
    </row>
    <row r="107" spans="1:5" s="70" customFormat="1" ht="20.100000000000001" customHeight="1" x14ac:dyDescent="0.2">
      <c r="A107" s="78"/>
      <c r="B107" s="71"/>
    </row>
    <row r="108" spans="1:5" s="70" customFormat="1" ht="20.100000000000001" customHeight="1" x14ac:dyDescent="0.2">
      <c r="A108" s="81"/>
      <c r="B108" s="71"/>
    </row>
    <row r="109" spans="1:5" s="70" customFormat="1" ht="33" customHeight="1" x14ac:dyDescent="0.2">
      <c r="A109" s="95"/>
    </row>
    <row r="110" spans="1:5" s="70" customFormat="1" ht="18" customHeight="1" x14ac:dyDescent="0.2">
      <c r="A110" s="96"/>
    </row>
    <row r="111" spans="1:5" s="70" customFormat="1" ht="20.100000000000001" customHeight="1" x14ac:dyDescent="0.2">
      <c r="A111" s="81"/>
    </row>
    <row r="112" spans="1:5" s="70" customFormat="1" ht="20.100000000000001" customHeight="1" x14ac:dyDescent="0.2">
      <c r="A112" s="81"/>
      <c r="B112" s="71"/>
    </row>
    <row r="113" spans="1:2" s="70" customFormat="1" ht="20.100000000000001" customHeight="1" x14ac:dyDescent="0.2">
      <c r="A113" s="81"/>
      <c r="B113" s="71"/>
    </row>
    <row r="114" spans="1:2" s="70" customFormat="1" ht="20.100000000000001" customHeight="1" x14ac:dyDescent="0.2">
      <c r="A114" s="81"/>
      <c r="B114" s="71"/>
    </row>
    <row r="115" spans="1:2" s="70" customFormat="1" ht="20.100000000000001" customHeight="1" x14ac:dyDescent="0.2">
      <c r="A115" s="81"/>
      <c r="B115" s="71"/>
    </row>
    <row r="116" spans="1:2" s="70" customFormat="1" ht="20.100000000000001" customHeight="1" x14ac:dyDescent="0.2">
      <c r="A116" s="81"/>
      <c r="B116" s="71"/>
    </row>
    <row r="117" spans="1:2" s="70" customFormat="1" ht="20.100000000000001" customHeight="1" x14ac:dyDescent="0.2">
      <c r="A117" s="81"/>
    </row>
    <row r="118" spans="1:2" s="70" customFormat="1" ht="20.100000000000001" customHeight="1" x14ac:dyDescent="0.25">
      <c r="A118" s="92"/>
      <c r="B118" s="71"/>
    </row>
    <row r="119" spans="1:2" s="70" customFormat="1" ht="20.100000000000001" customHeight="1" x14ac:dyDescent="0.2"/>
    <row r="120" spans="1:2" s="70" customFormat="1" ht="20.100000000000001" customHeight="1" x14ac:dyDescent="0.2"/>
    <row r="121" spans="1:2" s="70" customFormat="1" ht="20.100000000000001" customHeight="1" x14ac:dyDescent="0.2"/>
    <row r="122" spans="1:2" s="70" customFormat="1" ht="20.100000000000001" customHeight="1" x14ac:dyDescent="0.2"/>
    <row r="123" spans="1:2" s="70" customFormat="1" ht="20.100000000000001" customHeight="1" x14ac:dyDescent="0.2"/>
    <row r="124" spans="1:2" s="70" customFormat="1" ht="20.100000000000001" customHeight="1" x14ac:dyDescent="0.2"/>
    <row r="125" spans="1:2" s="70" customFormat="1" ht="20.100000000000001" customHeight="1" x14ac:dyDescent="0.2"/>
    <row r="126" spans="1:2" s="70" customFormat="1" ht="20.100000000000001" customHeight="1" x14ac:dyDescent="0.2"/>
    <row r="127" spans="1:2" s="70" customFormat="1" ht="20.100000000000001" customHeight="1" x14ac:dyDescent="0.2"/>
    <row r="128" spans="1:2" s="70" customFormat="1" ht="20.100000000000001" customHeight="1" x14ac:dyDescent="0.2"/>
    <row r="129" s="70" customFormat="1" ht="20.100000000000001" customHeight="1" x14ac:dyDescent="0.2"/>
    <row r="130" s="70" customFormat="1" ht="20.100000000000001" customHeight="1" x14ac:dyDescent="0.2"/>
    <row r="131" s="70" customFormat="1" ht="20.100000000000001" customHeight="1" x14ac:dyDescent="0.2"/>
    <row r="132" s="70" customFormat="1" ht="20.100000000000001" customHeight="1" x14ac:dyDescent="0.2"/>
    <row r="133" s="70" customFormat="1" ht="20.100000000000001" customHeight="1" x14ac:dyDescent="0.2"/>
    <row r="134" s="70" customFormat="1" ht="20.100000000000001" customHeight="1" x14ac:dyDescent="0.2"/>
    <row r="135" s="70" customFormat="1" ht="20.100000000000001" customHeight="1" x14ac:dyDescent="0.2"/>
    <row r="136" s="70" customFormat="1" ht="20.100000000000001" customHeight="1" x14ac:dyDescent="0.2"/>
    <row r="137" s="70" customFormat="1" ht="20.100000000000001" customHeight="1" x14ac:dyDescent="0.2"/>
    <row r="138" s="70" customFormat="1" ht="20.100000000000001" customHeight="1" x14ac:dyDescent="0.2"/>
    <row r="139" s="70" customFormat="1" ht="20.100000000000001" customHeight="1" x14ac:dyDescent="0.2"/>
    <row r="140" s="70" customFormat="1" ht="20.100000000000001" customHeight="1" x14ac:dyDescent="0.2"/>
    <row r="141" s="70" customFormat="1" ht="20.100000000000001" customHeight="1" x14ac:dyDescent="0.2"/>
    <row r="142" s="70" customFormat="1" ht="20.100000000000001" customHeight="1" x14ac:dyDescent="0.2"/>
    <row r="143" s="70" customFormat="1" ht="20.100000000000001" customHeight="1" x14ac:dyDescent="0.2"/>
    <row r="144" s="70" customFormat="1" ht="20.100000000000001" customHeight="1" x14ac:dyDescent="0.2"/>
    <row r="145" s="70" customFormat="1" ht="20.100000000000001" customHeight="1" x14ac:dyDescent="0.2"/>
    <row r="146" s="70" customFormat="1" ht="20.100000000000001" customHeight="1" x14ac:dyDescent="0.2"/>
    <row r="147" s="70" customFormat="1" ht="20.100000000000001" customHeight="1" x14ac:dyDescent="0.2"/>
    <row r="148" s="70" customFormat="1" ht="20.100000000000001" customHeight="1" x14ac:dyDescent="0.2"/>
    <row r="149" s="70" customFormat="1" ht="20.100000000000001" customHeight="1" x14ac:dyDescent="0.2"/>
    <row r="150" s="70" customFormat="1" ht="20.100000000000001" customHeight="1" x14ac:dyDescent="0.2"/>
    <row r="151" s="70" customFormat="1" ht="20.100000000000001" customHeight="1" x14ac:dyDescent="0.2"/>
    <row r="152" s="70" customFormat="1" ht="20.100000000000001" customHeight="1" x14ac:dyDescent="0.2"/>
    <row r="153" s="70" customFormat="1" ht="20.100000000000001" customHeight="1" x14ac:dyDescent="0.2"/>
    <row r="154" s="70" customFormat="1" ht="20.100000000000001" customHeight="1" x14ac:dyDescent="0.2"/>
    <row r="155" s="70" customFormat="1" ht="20.100000000000001" customHeight="1" x14ac:dyDescent="0.2"/>
    <row r="156" s="70" customFormat="1" ht="20.100000000000001" customHeight="1" x14ac:dyDescent="0.2"/>
    <row r="157" s="70" customFormat="1" ht="20.100000000000001" customHeight="1" x14ac:dyDescent="0.2"/>
    <row r="158" s="70" customFormat="1" ht="20.100000000000001" customHeight="1" x14ac:dyDescent="0.2"/>
    <row r="159" s="70" customFormat="1" ht="20.100000000000001" customHeight="1" x14ac:dyDescent="0.2"/>
    <row r="160" s="70" customFormat="1" ht="20.100000000000001" customHeight="1" x14ac:dyDescent="0.2"/>
  </sheetData>
  <mergeCells count="2">
    <mergeCell ref="C1:D1"/>
    <mergeCell ref="B43:F43"/>
  </mergeCells>
  <printOptions horizontalCentered="1"/>
  <pageMargins left="0.19685039370078741" right="0.19685039370078741" top="0.19685039370078741" bottom="0.19685039370078741" header="0" footer="0"/>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OI</vt:lpstr>
      <vt:lpstr>504</vt:lpstr>
      <vt:lpstr>Sol-504</vt:lpstr>
      <vt:lpstr>OI!Print_Area</vt:lpstr>
      <vt:lpstr>'Sol-504'!Print_Area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Rathore</dc:creator>
  <cp:lastModifiedBy>Rathore</cp:lastModifiedBy>
  <cp:lastPrinted>2021-02-24T20:27:00Z</cp:lastPrinted>
  <dcterms:created xsi:type="dcterms:W3CDTF">2020-11-25T18:59:50Z</dcterms:created>
  <dcterms:modified xsi:type="dcterms:W3CDTF">2021-02-24T22:34:09Z</dcterms:modified>
</cp:coreProperties>
</file>